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91 - SO 01 Instalač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'DOH0591 - SO 01 Instalačn...'!$C$131:$K$229</definedName>
    <definedName name="_xlnm.Print_Area" localSheetId="1">'DOH0591 - SO 01 Instalačn...'!$C$4:$J$76,'DOH0591 - SO 01 Instalačn...'!$C$82:$J$113,'DOH0591 - SO 01 Instalačn...'!$C$119:$J$229</definedName>
    <definedName name="_xlnm.Print_Titles" localSheetId="1">'DOH0591 - SO 01 Instalačn...'!$131:$131</definedName>
  </definedNames>
  <calcPr/>
</workbook>
</file>

<file path=xl/calcChain.xml><?xml version="1.0" encoding="utf-8"?>
<calcChain xmlns="http://schemas.openxmlformats.org/spreadsheetml/2006/main">
  <c i="2" l="1" r="R213"/>
  <c r="J37"/>
  <c r="J36"/>
  <c i="1" r="AY95"/>
  <c i="2" r="J35"/>
  <c i="1" r="AX95"/>
  <c i="2"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T192"/>
  <c r="R193"/>
  <c r="R192"/>
  <c r="P193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J128"/>
  <c r="F128"/>
  <c r="F126"/>
  <c r="E124"/>
  <c r="J91"/>
  <c r="F91"/>
  <c r="F89"/>
  <c r="E87"/>
  <c r="J24"/>
  <c r="E24"/>
  <c r="J129"/>
  <c r="J23"/>
  <c r="J18"/>
  <c r="E18"/>
  <c r="F92"/>
  <c r="J17"/>
  <c r="J12"/>
  <c r="J126"/>
  <c r="E7"/>
  <c r="E85"/>
  <c i="1" r="L90"/>
  <c r="AM90"/>
  <c r="AM89"/>
  <c r="L89"/>
  <c r="AM87"/>
  <c r="L87"/>
  <c r="L85"/>
  <c r="L84"/>
  <c i="2" r="J228"/>
  <c r="J200"/>
  <c r="BK188"/>
  <c r="J178"/>
  <c r="J148"/>
  <c r="BK223"/>
  <c r="BK212"/>
  <c r="BK203"/>
  <c r="J197"/>
  <c r="J184"/>
  <c r="J165"/>
  <c r="J154"/>
  <c i="1" r="AS94"/>
  <c i="2" r="J223"/>
  <c r="BK216"/>
  <c r="J203"/>
  <c r="J198"/>
  <c r="J193"/>
  <c r="BK181"/>
  <c r="BK168"/>
  <c r="J151"/>
  <c r="J135"/>
  <c r="BK151"/>
  <c r="BK214"/>
  <c r="J205"/>
  <c r="J190"/>
  <c r="J173"/>
  <c r="BK154"/>
  <c r="BK228"/>
  <c r="BK219"/>
  <c r="BK204"/>
  <c r="BK198"/>
  <c r="BK191"/>
  <c r="J180"/>
  <c r="BK164"/>
  <c r="BK142"/>
  <c r="J229"/>
  <c r="J219"/>
  <c r="J208"/>
  <c r="J202"/>
  <c r="BK197"/>
  <c r="J191"/>
  <c r="BK175"/>
  <c r="BK165"/>
  <c r="J145"/>
  <c r="J157"/>
  <c r="BK145"/>
  <c r="J212"/>
  <c r="BK208"/>
  <c r="BK195"/>
  <c r="BK184"/>
  <c r="J164"/>
  <c r="J142"/>
  <c r="BK225"/>
  <c r="BK209"/>
  <c r="BK202"/>
  <c r="BK196"/>
  <c r="BK182"/>
  <c r="BK166"/>
  <c r="BK148"/>
  <c r="J225"/>
  <c r="J214"/>
  <c r="BK205"/>
  <c r="J201"/>
  <c r="J196"/>
  <c r="BK190"/>
  <c r="BK180"/>
  <c r="J166"/>
  <c r="J150"/>
  <c r="BK178"/>
  <c r="BK150"/>
  <c r="J216"/>
  <c r="BK207"/>
  <c r="BK193"/>
  <c r="J181"/>
  <c r="BK160"/>
  <c r="BK229"/>
  <c r="J221"/>
  <c r="J207"/>
  <c r="BK201"/>
  <c r="J188"/>
  <c r="J175"/>
  <c r="J160"/>
  <c r="BK135"/>
  <c r="BK221"/>
  <c r="J209"/>
  <c r="J204"/>
  <c r="BK200"/>
  <c r="J195"/>
  <c r="J182"/>
  <c r="BK173"/>
  <c r="BK157"/>
  <c r="J138"/>
  <c r="J168"/>
  <c r="BK138"/>
  <c l="1" r="P134"/>
  <c r="BK141"/>
  <c r="J141"/>
  <c r="J99"/>
  <c r="R141"/>
  <c r="P149"/>
  <c r="BK163"/>
  <c r="J163"/>
  <c r="J101"/>
  <c r="T163"/>
  <c r="P177"/>
  <c r="BK183"/>
  <c r="J183"/>
  <c r="J105"/>
  <c r="R183"/>
  <c r="BK194"/>
  <c r="J194"/>
  <c r="J107"/>
  <c r="R194"/>
  <c r="P199"/>
  <c r="BK206"/>
  <c r="J206"/>
  <c r="J109"/>
  <c r="R206"/>
  <c r="BK134"/>
  <c r="J134"/>
  <c r="J98"/>
  <c r="R134"/>
  <c r="P141"/>
  <c r="BK149"/>
  <c r="J149"/>
  <c r="J100"/>
  <c r="R149"/>
  <c r="P163"/>
  <c r="BK177"/>
  <c r="J177"/>
  <c r="J104"/>
  <c r="R177"/>
  <c r="P183"/>
  <c r="P194"/>
  <c r="BK199"/>
  <c r="J199"/>
  <c r="J108"/>
  <c r="R199"/>
  <c r="T206"/>
  <c r="T134"/>
  <c r="T141"/>
  <c r="T149"/>
  <c r="R163"/>
  <c r="T177"/>
  <c r="T183"/>
  <c r="T194"/>
  <c r="T199"/>
  <c r="P206"/>
  <c r="BK213"/>
  <c r="J213"/>
  <c r="J110"/>
  <c r="P213"/>
  <c r="T213"/>
  <c r="BK220"/>
  <c r="J220"/>
  <c r="J111"/>
  <c r="P220"/>
  <c r="R220"/>
  <c r="T220"/>
  <c r="BK224"/>
  <c r="J224"/>
  <c r="J112"/>
  <c r="P224"/>
  <c r="R224"/>
  <c r="T224"/>
  <c r="BK174"/>
  <c r="J174"/>
  <c r="J102"/>
  <c r="BK192"/>
  <c r="J192"/>
  <c r="J106"/>
  <c r="F129"/>
  <c r="BF142"/>
  <c r="BF148"/>
  <c r="BF150"/>
  <c r="BF154"/>
  <c r="E122"/>
  <c r="BF182"/>
  <c r="BF195"/>
  <c r="BF205"/>
  <c r="BF216"/>
  <c r="BF225"/>
  <c r="J89"/>
  <c r="BF138"/>
  <c r="BF145"/>
  <c r="BF157"/>
  <c r="BF164"/>
  <c r="BF165"/>
  <c r="BF180"/>
  <c r="BF184"/>
  <c r="BF188"/>
  <c r="BF190"/>
  <c r="BF191"/>
  <c r="BF193"/>
  <c r="BF198"/>
  <c r="BF212"/>
  <c r="BF214"/>
  <c r="BF221"/>
  <c r="J92"/>
  <c r="BF135"/>
  <c r="BF151"/>
  <c r="BF160"/>
  <c r="BF166"/>
  <c r="BF168"/>
  <c r="BF173"/>
  <c r="BF175"/>
  <c r="BF178"/>
  <c r="BF181"/>
  <c r="BF196"/>
  <c r="BF197"/>
  <c r="BF200"/>
  <c r="BF201"/>
  <c r="BF202"/>
  <c r="BF203"/>
  <c r="BF204"/>
  <c r="BF207"/>
  <c r="BF208"/>
  <c r="BF209"/>
  <c r="BF219"/>
  <c r="BF223"/>
  <c r="BF228"/>
  <c r="BF229"/>
  <c r="F35"/>
  <c i="1" r="BB95"/>
  <c r="BB94"/>
  <c r="W31"/>
  <c i="2" r="F37"/>
  <c i="1" r="BD95"/>
  <c r="BD94"/>
  <c r="W33"/>
  <c i="2" r="F36"/>
  <c i="1" r="BC95"/>
  <c r="BC94"/>
  <c r="W32"/>
  <c i="2" r="F33"/>
  <c i="1" r="AZ95"/>
  <c r="AZ94"/>
  <c r="W29"/>
  <c i="2" r="J33"/>
  <c i="1" r="AV95"/>
  <c i="2" l="1" r="P176"/>
  <c r="T176"/>
  <c r="T133"/>
  <c r="T132"/>
  <c r="R176"/>
  <c r="R133"/>
  <c r="R132"/>
  <c r="P133"/>
  <c r="P132"/>
  <c i="1" r="AU95"/>
  <c i="2" r="BK133"/>
  <c r="J133"/>
  <c r="J97"/>
  <c r="BK176"/>
  <c r="J176"/>
  <c r="J103"/>
  <c i="1" r="AU94"/>
  <c i="2" r="F34"/>
  <c i="1" r="BA95"/>
  <c r="BA94"/>
  <c r="W30"/>
  <c r="AV94"/>
  <c r="AK29"/>
  <c r="AY94"/>
  <c i="2" r="J34"/>
  <c i="1" r="AW95"/>
  <c r="AT95"/>
  <c r="AX94"/>
  <c i="2" l="1" r="BK132"/>
  <c r="J132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<sst xmlns="http://schemas.openxmlformats.org/spreadsheetml/2006/main">
  <si>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</si>
  <si>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</si>
  <si>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</si>
  <si>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</si>
  <si>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</si>
  <si>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{f3f6af1e-8202-4b41-8b5d-cdc49dd268a8}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</si>
  <si>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</si>
  <si>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</si>
  <si>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</si>
  <si>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</si>
  <si>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</si>
  <si>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</si>
  <si>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</si>
  <si>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</si>
  <si>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DOH059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</si>
  <si>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</si>
  <si>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</si>
  <si>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</si>
  <si>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</si>
  <si>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</si>
  <si>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</si>
  <si>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</si>
  <si>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</si>
  <si>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13. 7. 2021</t>
  </si>
  <si>
    <t>Zadavatel:</t>
  </si>
  <si>
    <t>IČ:</t>
  </si>
  <si>
    <t xml:space="preserve">FNOL, I.P. Pavlova 6, Olomouc </t>
  </si>
  <si>
    <t>DIČ:</t>
  </si>
  <si>
    <t>Uchazeč:</t>
  </si>
  <si>
    <t>Vyplň údaj</t>
  </si>
  <si>
    <t>Projektant:</t>
  </si>
  <si>
    <t>Ing. arch. Jan Dohnal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</si>
  <si>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</si>
  <si>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</si>
  <si>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</si>
  <si>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</si>
  <si>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</si>
  <si>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</si>
  <si>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</si>
  <si>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</si>
  <si>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</si>
  <si>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</si>
  <si>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</si>
  <si>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</si>
  <si>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</si>
  <si>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</si>
  <si>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</si>
  <si>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</si>
  <si>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</si>
  <si>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</si>
  <si>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</si>
  <si>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</si>
  <si>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</si>
  <si>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</si>
  <si>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</si>
  <si>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</si>
  <si>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</si>
  <si>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</si>
  <si>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</si>
  <si>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</si>
  <si>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</si>
  <si>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</si>
  <si>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</si>
  <si>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</si>
  <si>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</si>
  <si>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</si>
  <si>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</si>
  <si>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</si>
  <si>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</si>
  <si>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</si>
  <si>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</si>
  <si>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</si>
  <si>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</si>
  <si>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</si>
  <si>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</si>
  <si>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</si>
  <si>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</si>
  <si>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</si>
  <si>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</si>
  <si>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</si>
  <si>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</si>
  <si>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DOH0591</t>
  </si>
  <si>
    <t>SO 01 Instalační jádro</t>
  </si>
  <si>
    <t>STA</t>
  </si>
  <si>
    <t>1</t>
  </si>
  <si>
    <t>{34a3251e-179f-4aa7-8aa2-20870087ec4d}</t>
  </si>
  <si>
    <t>KRYCÍ LIST SOUPISU PRACÍ</t>
  </si>
  <si>
    <t>Objekt:</t>
  </si>
  <si>
    <t>DOH0591 - SO 01 Instalační jádro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</si>
  <si>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</si>
  <si>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</si>
  <si>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</si>
  <si>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</si>
  <si>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</si>
  <si>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</si>
  <si>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</si>
  <si>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</si>
  <si>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</si>
  <si>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</si>
  <si>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</si>
  <si>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</si>
  <si>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</si>
  <si>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</si>
  <si>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720 - Zdravoinstalace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</si>
  <si>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</si>
  <si>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</si>
  <si>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</si>
  <si>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</si>
  <si>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</si>
  <si>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</si>
  <si>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</si>
  <si>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</si>
  <si>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</si>
  <si>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</si>
  <si>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</si>
  <si>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</si>
  <si>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</si>
  <si>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</si>
  <si>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</si>
  <si>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</si>
  <si>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</si>
  <si>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</si>
  <si>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</si>
  <si>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</si>
  <si>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</si>
  <si>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</si>
  <si>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</si>
  <si>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</si>
  <si>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</si>
  <si>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</si>
  <si>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</si>
  <si>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</si>
  <si>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</si>
  <si>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2</t>
  </si>
  <si>
    <t>1656383239</t>
  </si>
  <si>
    <t>VV</t>
  </si>
  <si>
    <t>" nadezdívka šachty - 1/2 pro jednu stupačku "</t>
  </si>
  <si>
    <t>0,25*(1,6*2+0,55*3)*0,5</t>
  </si>
  <si>
    <t>389381001</t>
  </si>
  <si>
    <t>Dobetonování prefabrikovaných konstrukcí</t>
  </si>
  <si>
    <t>m3</t>
  </si>
  <si>
    <t>318965607</t>
  </si>
  <si>
    <t>" strop nad I p.p. "</t>
  </si>
  <si>
    <t>0,7*0,9*0,15</t>
  </si>
  <si>
    <t>6</t>
  </si>
  <si>
    <t>Úpravy povrchů, podlahy a osazování výplní</t>
  </si>
  <si>
    <t>622142001</t>
  </si>
  <si>
    <t>Potažení vnějších stěn sklovláknitým pletivem vtlačeným do tenkovrstvé hmoty</t>
  </si>
  <si>
    <t>1273006230</t>
  </si>
  <si>
    <t xml:space="preserve">" nadezdívka šachty  - 1/2 pro jednu stupačku "</t>
  </si>
  <si>
    <t>0,25*(1,6+0,85)*2*0,5</t>
  </si>
  <si>
    <t>622321141</t>
  </si>
  <si>
    <t>Vápenocementová omítka štuková dvouvrstvá vnějších stěn nanášená ručně</t>
  </si>
  <si>
    <t>21853686</t>
  </si>
  <si>
    <t>5</t>
  </si>
  <si>
    <t>622321191</t>
  </si>
  <si>
    <t>Příplatek k vápenocementové omítce vnějších stěn za každých dalších 5 mm tloušťky ručně</t>
  </si>
  <si>
    <t>1363829916</t>
  </si>
  <si>
    <t>9</t>
  </si>
  <si>
    <t>Ostatní konstrukce a práce, bourání</t>
  </si>
  <si>
    <t>911(R)</t>
  </si>
  <si>
    <t xml:space="preserve">demontáž střešní krytiny a oplechování stříšky instalační šachty vč. odvozu a likvidace odpadu na skládce  </t>
  </si>
  <si>
    <t>kpl</t>
  </si>
  <si>
    <t>-479329790</t>
  </si>
  <si>
    <t>7</t>
  </si>
  <si>
    <t>963012510</t>
  </si>
  <si>
    <t>Bourání stropů z ŽB desek š do 300 mm tl do 140 mm</t>
  </si>
  <si>
    <t>1147040287</t>
  </si>
  <si>
    <t>" strop šachty "</t>
  </si>
  <si>
    <t>0,85*0,95*0,08</t>
  </si>
  <si>
    <t>8</t>
  </si>
  <si>
    <t>963051113</t>
  </si>
  <si>
    <t>Bourání ŽB stropů deskových tl přes 80 mm</t>
  </si>
  <si>
    <t>-274717921</t>
  </si>
  <si>
    <t>" I p.p. "</t>
  </si>
  <si>
    <t>975043121</t>
  </si>
  <si>
    <t>Jednořadové podchycení stropů pro osazení nosníků v do 3,5 m pro zatížení do 1000 kg/m</t>
  </si>
  <si>
    <t>m</t>
  </si>
  <si>
    <t>-1302981476</t>
  </si>
  <si>
    <t>" při bourání otvoru v I p.p. "</t>
  </si>
  <si>
    <t>2*1</t>
  </si>
  <si>
    <t>10</t>
  </si>
  <si>
    <t>977211111</t>
  </si>
  <si>
    <t>Řezání stěnovou pilou ŽB kcí s výztuží průměru do 16 mm hl do 200 mm</t>
  </si>
  <si>
    <t>422438892</t>
  </si>
  <si>
    <t>" otvor ve stropě I p.p. "</t>
  </si>
  <si>
    <t>(0,7+0,9)*2</t>
  </si>
  <si>
    <t>997</t>
  </si>
  <si>
    <t>Přesun sutě</t>
  </si>
  <si>
    <t>11</t>
  </si>
  <si>
    <t>997013217</t>
  </si>
  <si>
    <t>Vnitrostaveništní doprava suti a vybouraných hmot pro budovy v do 24 m ručně</t>
  </si>
  <si>
    <t>t</t>
  </si>
  <si>
    <t>-1231143834</t>
  </si>
  <si>
    <t>12</t>
  </si>
  <si>
    <t>997013501</t>
  </si>
  <si>
    <t>Odvoz suti a vybouraných hmot na skládku nebo meziskládku do 1 km se složením</t>
  </si>
  <si>
    <t>507032315</t>
  </si>
  <si>
    <t>13</t>
  </si>
  <si>
    <t>997013509</t>
  </si>
  <si>
    <t>Příplatek k odvozu suti a vybouraných hmot na skládku ZKD 1 km přes 1 km</t>
  </si>
  <si>
    <t>1812011390</t>
  </si>
  <si>
    <t>1,115*19</t>
  </si>
  <si>
    <t>14</t>
  </si>
  <si>
    <t>997013631</t>
  </si>
  <si>
    <t>Poplatek za uložení na skládce (skládkovné) stavebního odpadu směsného kód odpadu 17 09 04</t>
  </si>
  <si>
    <t>-2125498776</t>
  </si>
  <si>
    <t>1,115</t>
  </si>
  <si>
    <t>" odpočet azbestu "</t>
  </si>
  <si>
    <t>-0,153-0,181</t>
  </si>
  <si>
    <t>Součet</t>
  </si>
  <si>
    <t>997013821</t>
  </si>
  <si>
    <t>Poplatek za uložení na skládce (skládkovné) stavebního odpadu s obsahem azbestu kód odpadu 17 06 05</t>
  </si>
  <si>
    <t>1941455033</t>
  </si>
  <si>
    <t>998</t>
  </si>
  <si>
    <t>Přesun hmot</t>
  </si>
  <si>
    <t>16</t>
  </si>
  <si>
    <t>998018003</t>
  </si>
  <si>
    <t>Přesun hmot ruční pro budovy v do 24 m</t>
  </si>
  <si>
    <t>-676617317</t>
  </si>
  <si>
    <t>PSV</t>
  </si>
  <si>
    <t>Práce a dodávky PSV</t>
  </si>
  <si>
    <t>712</t>
  </si>
  <si>
    <t>Povlakové krytiny</t>
  </si>
  <si>
    <t>17</t>
  </si>
  <si>
    <t>71201(R)</t>
  </si>
  <si>
    <t>D+M hydroizolační folie PVC-P s vložkou ze skl. tkaniny tl.1,5mm</t>
  </si>
  <si>
    <t>1186942219</t>
  </si>
  <si>
    <t>0,85*0,95</t>
  </si>
  <si>
    <t>18</t>
  </si>
  <si>
    <t>71202(R)</t>
  </si>
  <si>
    <t>D+M těsnící manžety pro prostup odvětrání kanalizace</t>
  </si>
  <si>
    <t>ks</t>
  </si>
  <si>
    <t>1744039579</t>
  </si>
  <si>
    <t>19</t>
  </si>
  <si>
    <t>71203(R)</t>
  </si>
  <si>
    <t>D+M těsnící manžety pro prostup VZT</t>
  </si>
  <si>
    <t>-177264954</t>
  </si>
  <si>
    <t>20</t>
  </si>
  <si>
    <t>998712203</t>
  </si>
  <si>
    <t>Přesun hmot procentní pro krytiny povlakové v objektech v do 24 m</t>
  </si>
  <si>
    <t>%</t>
  </si>
  <si>
    <t>-555100697</t>
  </si>
  <si>
    <t>713</t>
  </si>
  <si>
    <t>Izolace tepelné</t>
  </si>
  <si>
    <t>71301(R)</t>
  </si>
  <si>
    <t>D+M parotěsné folie lepením</t>
  </si>
  <si>
    <t>811805412</t>
  </si>
  <si>
    <t>0,55*0,575</t>
  </si>
  <si>
    <t>(0,55+0,575)*2*0,6</t>
  </si>
  <si>
    <t>22</t>
  </si>
  <si>
    <t>713111111</t>
  </si>
  <si>
    <t>Montáž izolace tepelné vrchem stropů volně kladenými rohožemi, pásy, dílci, deskami</t>
  </si>
  <si>
    <t>1044206391</t>
  </si>
  <si>
    <t>23</t>
  </si>
  <si>
    <t>M</t>
  </si>
  <si>
    <t>63150791</t>
  </si>
  <si>
    <t>pás tepelně izolační pro všechny druhy nezatížených izolací λ=0,038-0,039 tl 200mm</t>
  </si>
  <si>
    <t>32</t>
  </si>
  <si>
    <t>-1318214946</t>
  </si>
  <si>
    <t>24</t>
  </si>
  <si>
    <t>998713203</t>
  </si>
  <si>
    <t>Přesun hmot procentní pro izolace tepelné v objektech v do 24 m</t>
  </si>
  <si>
    <t>44261695</t>
  </si>
  <si>
    <t>720</t>
  </si>
  <si>
    <t>Zdravoinstalace</t>
  </si>
  <si>
    <t>25</t>
  </si>
  <si>
    <t>7201(R)</t>
  </si>
  <si>
    <t>zdravoinstalace - viz samostatný rozpočet</t>
  </si>
  <si>
    <t>1697827602</t>
  </si>
  <si>
    <t>721</t>
  </si>
  <si>
    <t>Zdravotechnika - vnitřní kanalizace</t>
  </si>
  <si>
    <t>26</t>
  </si>
  <si>
    <t>721140802</t>
  </si>
  <si>
    <t>Demontáž potrubí litinové do DN 100</t>
  </si>
  <si>
    <t>-1646993157</t>
  </si>
  <si>
    <t>27</t>
  </si>
  <si>
    <t>721140806</t>
  </si>
  <si>
    <t>Demontáž potrubí litinové do DN 200</t>
  </si>
  <si>
    <t>2113019067</t>
  </si>
  <si>
    <t>28</t>
  </si>
  <si>
    <t>721160802</t>
  </si>
  <si>
    <t>Demontáž potrubí vláknocementového DN 100</t>
  </si>
  <si>
    <t>-708752746</t>
  </si>
  <si>
    <t>29</t>
  </si>
  <si>
    <t>721290823</t>
  </si>
  <si>
    <t>Přemístění vnitrostaveništní demontovaných hmot vnitřní kanalizace v objektech výšky do 24 m</t>
  </si>
  <si>
    <t>1988130247</t>
  </si>
  <si>
    <t>722</t>
  </si>
  <si>
    <t>Zdravotechnika - vnitřní vodovod</t>
  </si>
  <si>
    <t>30</t>
  </si>
  <si>
    <t>722130801</t>
  </si>
  <si>
    <t>Demontáž potrubí ocelové pozinkované závitové do DN 25</t>
  </si>
  <si>
    <t>-261035691</t>
  </si>
  <si>
    <t>31</t>
  </si>
  <si>
    <t>722130802</t>
  </si>
  <si>
    <t>Demontáž potrubí ocelové pozinkované závitové do DN 40</t>
  </si>
  <si>
    <t>-1984304567</t>
  </si>
  <si>
    <t>722181812</t>
  </si>
  <si>
    <t>Demontáž plstěných pásů z trub do D 50</t>
  </si>
  <si>
    <t>-72923091</t>
  </si>
  <si>
    <t>33</t>
  </si>
  <si>
    <t>722220861</t>
  </si>
  <si>
    <t>Demontáž armatur závitových se dvěma závity G do 3/4</t>
  </si>
  <si>
    <t>kus</t>
  </si>
  <si>
    <t>-1357061416</t>
  </si>
  <si>
    <t>34</t>
  </si>
  <si>
    <t>722220862</t>
  </si>
  <si>
    <t>Demontáž armatur závitových se dvěma závity G do 5/4</t>
  </si>
  <si>
    <t>-1197407965</t>
  </si>
  <si>
    <t>35</t>
  </si>
  <si>
    <t>722290823</t>
  </si>
  <si>
    <t>Přemístění vnitrostaveništní demontovaných hmot pro vnitřní vodovod v objektech výšky do 24 m</t>
  </si>
  <si>
    <t>-635798208</t>
  </si>
  <si>
    <t>751</t>
  </si>
  <si>
    <t>Vzduchotechnika</t>
  </si>
  <si>
    <t>36</t>
  </si>
  <si>
    <t>7511(R)</t>
  </si>
  <si>
    <t>vzduchotechnika - viz samostaný rozpočet</t>
  </si>
  <si>
    <t>1656286076</t>
  </si>
  <si>
    <t>37</t>
  </si>
  <si>
    <t>751111812</t>
  </si>
  <si>
    <t>Demontáž ventilátoru axiálního nízkotlakého kruhové potrubí D do 400 mm</t>
  </si>
  <si>
    <t>341219774</t>
  </si>
  <si>
    <t>38</t>
  </si>
  <si>
    <t>751510861</t>
  </si>
  <si>
    <t>Demontáž vzduchotechnického potrubí plechového čtyřhranného do suti průřezu do 0,13 m2</t>
  </si>
  <si>
    <t>1679237876</t>
  </si>
  <si>
    <t>" kompletní demontáž vč. izolace "</t>
  </si>
  <si>
    <t>39</t>
  </si>
  <si>
    <t>751513860</t>
  </si>
  <si>
    <t>Demontáž protidešťové stříšky z plech potrubí kruhové s přírubou nebo bez příruby D do 500 mm</t>
  </si>
  <si>
    <t>-124257183</t>
  </si>
  <si>
    <t>762</t>
  </si>
  <si>
    <t>Konstrukce tesařské</t>
  </si>
  <si>
    <t>40</t>
  </si>
  <si>
    <t>762511113</t>
  </si>
  <si>
    <t>Podlahové kce podkladové z cementotřískových desek tl 16 mm na sraz lepených</t>
  </si>
  <si>
    <t>-61937272</t>
  </si>
  <si>
    <t>41</t>
  </si>
  <si>
    <t>762511173</t>
  </si>
  <si>
    <t>Podlahové kce podkladové dvouvrstvé z cementotřískových desek tl 2x12 mm na sraz šroubovaných</t>
  </si>
  <si>
    <t>1683549140</t>
  </si>
  <si>
    <t>" zákrytová deska "</t>
  </si>
  <si>
    <t>42</t>
  </si>
  <si>
    <t>998762203</t>
  </si>
  <si>
    <t>Přesun hmot procentní pro kce tesařské v objektech v do 24 m</t>
  </si>
  <si>
    <t>1309580673</t>
  </si>
  <si>
    <t>764</t>
  </si>
  <si>
    <t>Konstrukce klempířské</t>
  </si>
  <si>
    <t>43</t>
  </si>
  <si>
    <t>764212661</t>
  </si>
  <si>
    <t>Oplechování rovné okapové hrany z Pz s povrchovou úpravou rš 150 mm</t>
  </si>
  <si>
    <t>-179033913</t>
  </si>
  <si>
    <t>0,85*2+0,95</t>
  </si>
  <si>
    <t>44</t>
  </si>
  <si>
    <t>998764203</t>
  </si>
  <si>
    <t>Přesun hmot procentní pro konstrukce klempířské v objektech v do 24 m</t>
  </si>
  <si>
    <t>-1661221990</t>
  </si>
  <si>
    <t>783</t>
  </si>
  <si>
    <t>Dokončovací práce - nátěry</t>
  </si>
  <si>
    <t>45</t>
  </si>
  <si>
    <t>783801201</t>
  </si>
  <si>
    <t>Obroušení omítek před provedením nátěru</t>
  </si>
  <si>
    <t>-1312439073</t>
  </si>
  <si>
    <t>0,5*(1,6+0,85)*2*0,5</t>
  </si>
  <si>
    <t>46</t>
  </si>
  <si>
    <t>783823133</t>
  </si>
  <si>
    <t>Penetrační silikátový nátěr hladkých, tenkovrstvých zrnitých nebo štukových omítek</t>
  </si>
  <si>
    <t>-109900729</t>
  </si>
  <si>
    <t>47</t>
  </si>
  <si>
    <t>783827423</t>
  </si>
  <si>
    <t>Krycí dvojnásobný silikátový nátěr omítek stupně členitosti 1 a 2</t>
  </si>
  <si>
    <t>1795785981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</si>
</sst>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DOH059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Oprava bytových jednotek  a spol. prostor budovy YD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Olomouc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13. 7. 2021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FNOL, I.P. Pavlova 6, Olomouc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arch. Jan Dohnal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'DOH0591 - SO 01 Instalačn...'!J30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'DOH0591 - SO 01 Instalačn...'!P132</f>
        <v>0</v>
      </c>
      <c r="AV95" s="128">
        <f>'DOH0591 - SO 01 Instalačn...'!J33</f>
        <v>0</v>
      </c>
      <c r="AW95" s="128">
        <f>'DOH0591 - SO 01 Instalačn...'!J34</f>
        <v>0</v>
      </c>
      <c r="AX95" s="128">
        <f>'DOH0591 - SO 01 Instalačn...'!J35</f>
        <v>0</v>
      </c>
      <c r="AY95" s="128">
        <f>'DOH0591 - SO 01 Instalačn...'!J36</f>
        <v>0</v>
      </c>
      <c r="AZ95" s="128">
        <f>'DOH0591 - SO 01 Instalačn...'!F33</f>
        <v>0</v>
      </c>
      <c r="BA95" s="128">
        <f>'DOH0591 - SO 01 Instalačn...'!F34</f>
        <v>0</v>
      </c>
      <c r="BB95" s="128">
        <f>'DOH0591 - SO 01 Instalačn...'!F35</f>
        <v>0</v>
      </c>
      <c r="BC95" s="128">
        <f>'DOH0591 - SO 01 Instalačn...'!F36</f>
        <v>0</v>
      </c>
      <c r="BD95" s="130">
        <f>'DOH0591 - SO 01 Instalačn...'!F37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84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1JOZThGiUdgNvSOfpLMy5IsINreDy/2Eq08BgDgaknZt0FNvxz563TDaEwOh5HXnaj92wpDKCMPKx7DiySOrtQ==" hashValue="ocne81XFYqXfNwtdGdEyeqKZ7p4cxoy18W+6w3kAZOOZL7OAYziHgi8NlgnQahJYn1MAwKaCnjtoqzeITnV9p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91 - SO 01 Instalač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84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 xml:space="preserve">Oprava bytových jednotek  a spol. prostor budovy YD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13. 7. 2021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27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ROUND((SUM(BE132:BE229)),  2)</f>
        <v>0</v>
      </c>
      <c r="G33" s="38"/>
      <c r="H33" s="38"/>
      <c r="I33" s="151">
        <v>0.20999999999999999</v>
      </c>
      <c r="J33" s="150">
        <f>ROUND(((SUM(BE132:BE229))*I33),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ROUND((SUM(BF132:BF229)),  2)</f>
        <v>0</v>
      </c>
      <c r="G34" s="38"/>
      <c r="H34" s="38"/>
      <c r="I34" s="151">
        <v>0.14999999999999999</v>
      </c>
      <c r="J34" s="150">
        <f>ROUND(((SUM(BF132:BF229))*I34),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ROUND((SUM(BG132:BG229)),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ROUND((SUM(BH132:BH229)),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ROUND((SUM(BI132:BI229)),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 xml:space="preserve">Oprava bytových jednotek  a spol. prostor budovy YD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DOH0591 - SO 01 Instalační jádro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Olomouc</v>
      </c>
      <c r="G89" s="40"/>
      <c r="H89" s="40"/>
      <c r="I89" s="32" t="s">
        <v>22</v>
      </c>
      <c r="J89" s="79" t="str">
        <f>IF(J12="","",J12)</f>
        <v>13. 7. 2021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FNOL, I.P. Pavlova 6, Olomouc </v>
      </c>
      <c r="G91" s="40"/>
      <c r="H91" s="40"/>
      <c r="I91" s="32" t="s">
        <v>30</v>
      </c>
      <c r="J91" s="36" t="str">
        <f>E21</f>
        <v>Ing. arch. Jan Dohnal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J133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J134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J149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J163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J174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100</v>
      </c>
      <c r="E103" s="178"/>
      <c r="F103" s="178"/>
      <c r="G103" s="178"/>
      <c r="H103" s="178"/>
      <c r="I103" s="178"/>
      <c r="J103" s="179">
        <f>J176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101</v>
      </c>
      <c r="E104" s="184"/>
      <c r="F104" s="184"/>
      <c r="G104" s="184"/>
      <c r="H104" s="184"/>
      <c r="I104" s="184"/>
      <c r="J104" s="185">
        <f>J177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J183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J192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J194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J199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106</v>
      </c>
      <c r="E109" s="184"/>
      <c r="F109" s="184"/>
      <c r="G109" s="184"/>
      <c r="H109" s="184"/>
      <c r="I109" s="184"/>
      <c r="J109" s="185">
        <f>J206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J213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J220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J224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110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170" t="str">
        <f>E7</f>
        <v xml:space="preserve">Oprava bytových jednotek  a spol. prostor budovy YD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87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DOH0591 - SO 01 Instalační jádro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Olomouc</v>
      </c>
      <c r="G126" s="40"/>
      <c r="H126" s="40"/>
      <c r="I126" s="32" t="s">
        <v>22</v>
      </c>
      <c r="J126" s="79" t="str">
        <f>IF(J12="","",J12)</f>
        <v>13. 7. 2021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 xml:space="preserve">FNOL, I.P. Pavlova 6, Olomouc </v>
      </c>
      <c r="G128" s="40"/>
      <c r="H128" s="40"/>
      <c r="I128" s="32" t="s">
        <v>30</v>
      </c>
      <c r="J128" s="36" t="str">
        <f>E21</f>
        <v>Ing. arch. Jan Dohnal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87"/>
      <c r="B131" s="188"/>
      <c r="C131" s="189" t="s">
        <v>111</v>
      </c>
      <c r="D131" s="190" t="s">
        <v>61</v>
      </c>
      <c r="E131" s="190" t="s">
        <v>57</v>
      </c>
      <c r="F131" s="190" t="s">
        <v>58</v>
      </c>
      <c r="G131" s="190" t="s">
        <v>112</v>
      </c>
      <c r="H131" s="190" t="s">
        <v>113</v>
      </c>
      <c r="I131" s="190" t="s">
        <v>114</v>
      </c>
      <c r="J131" s="191" t="s">
        <v>91</v>
      </c>
      <c r="K131" s="192" t="s">
        <v>115</v>
      </c>
      <c r="L131" s="193"/>
      <c r="M131" s="100" t="s">
        <v>1</v>
      </c>
      <c r="N131" s="101" t="s">
        <v>40</v>
      </c>
      <c r="O131" s="101" t="s">
        <v>116</v>
      </c>
      <c r="P131" s="101" t="s">
        <v>117</v>
      </c>
      <c r="Q131" s="101" t="s">
        <v>118</v>
      </c>
      <c r="R131" s="101" t="s">
        <v>119</v>
      </c>
      <c r="S131" s="101" t="s">
        <v>120</v>
      </c>
      <c r="T131" s="102" t="s">
        <v>121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</row>
    <row r="132" s="2" customFormat="1" ht="22.8" customHeight="1">
      <c r="A132" s="38"/>
      <c r="B132" s="39"/>
      <c r="C132" s="107" t="s">
        <v>122</v>
      </c>
      <c r="D132" s="40"/>
      <c r="E132" s="40"/>
      <c r="F132" s="40"/>
      <c r="G132" s="40"/>
      <c r="H132" s="40"/>
      <c r="I132" s="40"/>
      <c r="J132" s="194">
        <f>BK132</f>
        <v>0</v>
      </c>
      <c r="K132" s="40"/>
      <c r="L132" s="44"/>
      <c r="M132" s="103"/>
      <c r="N132" s="195"/>
      <c r="O132" s="104"/>
      <c r="P132" s="196">
        <f>P133+P176</f>
        <v>0</v>
      </c>
      <c r="Q132" s="104"/>
      <c r="R132" s="196">
        <f>R133+R176</f>
        <v>0.40889832999999998</v>
      </c>
      <c r="S132" s="104"/>
      <c r="T132" s="197">
        <f>T133+T176</f>
        <v>1.1154549999999999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93</v>
      </c>
      <c r="BK132" s="198">
        <f>BK133+BK176</f>
        <v>0</v>
      </c>
    </row>
    <row r="133" s="12" customFormat="1" ht="25.92" customHeight="1">
      <c r="A133" s="12"/>
      <c r="B133" s="199"/>
      <c r="C133" s="200"/>
      <c r="D133" s="201" t="s">
        <v>75</v>
      </c>
      <c r="E133" s="202" t="s">
        <v>123</v>
      </c>
      <c r="F133" s="202" t="s">
        <v>124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P134+P141+P149+P163+P174</f>
        <v>0</v>
      </c>
      <c r="Q133" s="207"/>
      <c r="R133" s="208">
        <f>R134+R141+R149+R163+R174</f>
        <v>0.36369207999999997</v>
      </c>
      <c r="S133" s="207"/>
      <c r="T133" s="209">
        <f>T134+T141+T149+T163+T174</f>
        <v>0.36449999999999999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84</v>
      </c>
      <c r="AT133" s="211" t="s">
        <v>75</v>
      </c>
      <c r="AU133" s="211" t="s">
        <v>76</v>
      </c>
      <c r="AY133" s="210" t="s">
        <v>125</v>
      </c>
      <c r="BK133" s="212">
        <f>BK134+BK141+BK149+BK163+BK174</f>
        <v>0</v>
      </c>
    </row>
    <row r="134" s="12" customFormat="1" ht="22.8" customHeight="1">
      <c r="A134" s="12"/>
      <c r="B134" s="199"/>
      <c r="C134" s="200"/>
      <c r="D134" s="201" t="s">
        <v>75</v>
      </c>
      <c r="E134" s="213" t="s">
        <v>126</v>
      </c>
      <c r="F134" s="213" t="s">
        <v>127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SUM(P135:P140)</f>
        <v>0</v>
      </c>
      <c r="Q134" s="207"/>
      <c r="R134" s="208">
        <f>SUM(R135:R140)</f>
        <v>0.29250976000000001</v>
      </c>
      <c r="S134" s="207"/>
      <c r="T134" s="20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84</v>
      </c>
      <c r="AT134" s="211" t="s">
        <v>75</v>
      </c>
      <c r="AU134" s="211" t="s">
        <v>84</v>
      </c>
      <c r="AY134" s="210" t="s">
        <v>125</v>
      </c>
      <c r="BK134" s="212">
        <f>SUM(BK135:BK140)</f>
        <v>0</v>
      </c>
    </row>
    <row r="135" s="2" customFormat="1" ht="24.15" customHeight="1">
      <c r="A135" s="38"/>
      <c r="B135" s="39"/>
      <c r="C135" s="215" t="s">
        <v>84</v>
      </c>
      <c r="D135" s="215" t="s">
        <v>128</v>
      </c>
      <c r="E135" s="216" t="s">
        <v>129</v>
      </c>
      <c r="F135" s="217" t="s">
        <v>130</v>
      </c>
      <c r="G135" s="218" t="s">
        <v>131</v>
      </c>
      <c r="H135" s="219">
        <v>0.60599999999999998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42</v>
      </c>
      <c r="O135" s="91"/>
      <c r="P135" s="225">
        <f>O135*H135</f>
        <v>0</v>
      </c>
      <c r="Q135" s="225">
        <v>0.07571</v>
      </c>
      <c r="R135" s="225">
        <f>Q135*H135</f>
        <v>0.045880259999999999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132</v>
      </c>
      <c r="AT135" s="227" t="s">
        <v>128</v>
      </c>
      <c r="AU135" s="227" t="s">
        <v>133</v>
      </c>
      <c r="AY135" s="17" t="s">
        <v>125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133</v>
      </c>
      <c r="BK135" s="228">
        <f>ROUND(I135*H135,2)</f>
        <v>0</v>
      </c>
      <c r="BL135" s="17" t="s">
        <v>132</v>
      </c>
      <c r="BM135" s="227" t="s">
        <v>134</v>
      </c>
    </row>
    <row r="136" s="13" customFormat="1">
      <c r="A136" s="13"/>
      <c r="B136" s="229"/>
      <c r="C136" s="230"/>
      <c r="D136" s="231" t="s">
        <v>135</v>
      </c>
      <c r="E136" s="232" t="s">
        <v>1</v>
      </c>
      <c r="F136" s="233" t="s">
        <v>136</v>
      </c>
      <c r="G136" s="230"/>
      <c r="H136" s="232" t="s">
        <v>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135</v>
      </c>
      <c r="AU136" s="239" t="s">
        <v>133</v>
      </c>
      <c r="AV136" s="13" t="s">
        <v>84</v>
      </c>
      <c r="AW136" s="13" t="s">
        <v>32</v>
      </c>
      <c r="AX136" s="13" t="s">
        <v>76</v>
      </c>
      <c r="AY136" s="239" t="s">
        <v>125</v>
      </c>
    </row>
    <row r="137" s="14" customFormat="1">
      <c r="A137" s="14"/>
      <c r="B137" s="240"/>
      <c r="C137" s="241"/>
      <c r="D137" s="231" t="s">
        <v>135</v>
      </c>
      <c r="E137" s="242" t="s">
        <v>1</v>
      </c>
      <c r="F137" s="243" t="s">
        <v>137</v>
      </c>
      <c r="G137" s="241"/>
      <c r="H137" s="244">
        <v>0.60599999999999998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135</v>
      </c>
      <c r="AU137" s="250" t="s">
        <v>133</v>
      </c>
      <c r="AV137" s="14" t="s">
        <v>133</v>
      </c>
      <c r="AW137" s="14" t="s">
        <v>32</v>
      </c>
      <c r="AX137" s="14" t="s">
        <v>84</v>
      </c>
      <c r="AY137" s="250" t="s">
        <v>125</v>
      </c>
    </row>
    <row r="138" s="2" customFormat="1" ht="16.5" customHeight="1">
      <c r="A138" s="38"/>
      <c r="B138" s="39"/>
      <c r="C138" s="215" t="s">
        <v>133</v>
      </c>
      <c r="D138" s="215" t="s">
        <v>128</v>
      </c>
      <c r="E138" s="216" t="s">
        <v>138</v>
      </c>
      <c r="F138" s="217" t="s">
        <v>139</v>
      </c>
      <c r="G138" s="218" t="s">
        <v>140</v>
      </c>
      <c r="H138" s="219">
        <v>0.095000000000000001</v>
      </c>
      <c r="I138" s="220"/>
      <c r="J138" s="221">
        <f>ROUND(I138*H138,2)</f>
        <v>0</v>
      </c>
      <c r="K138" s="222"/>
      <c r="L138" s="44"/>
      <c r="M138" s="223" t="s">
        <v>1</v>
      </c>
      <c r="N138" s="224" t="s">
        <v>42</v>
      </c>
      <c r="O138" s="91"/>
      <c r="P138" s="225">
        <f>O138*H138</f>
        <v>0</v>
      </c>
      <c r="Q138" s="225">
        <v>2.5960999999999999</v>
      </c>
      <c r="R138" s="225">
        <f>Q138*H138</f>
        <v>0.2466295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132</v>
      </c>
      <c r="AT138" s="227" t="s">
        <v>128</v>
      </c>
      <c r="AU138" s="227" t="s">
        <v>133</v>
      </c>
      <c r="AY138" s="17" t="s">
        <v>125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133</v>
      </c>
      <c r="BK138" s="228">
        <f>ROUND(I138*H138,2)</f>
        <v>0</v>
      </c>
      <c r="BL138" s="17" t="s">
        <v>132</v>
      </c>
      <c r="BM138" s="227" t="s">
        <v>141</v>
      </c>
    </row>
    <row r="139" s="13" customFormat="1">
      <c r="A139" s="13"/>
      <c r="B139" s="229"/>
      <c r="C139" s="230"/>
      <c r="D139" s="231" t="s">
        <v>135</v>
      </c>
      <c r="E139" s="232" t="s">
        <v>1</v>
      </c>
      <c r="F139" s="233" t="s">
        <v>142</v>
      </c>
      <c r="G139" s="230"/>
      <c r="H139" s="232" t="s">
        <v>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135</v>
      </c>
      <c r="AU139" s="239" t="s">
        <v>133</v>
      </c>
      <c r="AV139" s="13" t="s">
        <v>84</v>
      </c>
      <c r="AW139" s="13" t="s">
        <v>32</v>
      </c>
      <c r="AX139" s="13" t="s">
        <v>76</v>
      </c>
      <c r="AY139" s="239" t="s">
        <v>125</v>
      </c>
    </row>
    <row r="140" s="14" customFormat="1">
      <c r="A140" s="14"/>
      <c r="B140" s="240"/>
      <c r="C140" s="241"/>
      <c r="D140" s="231" t="s">
        <v>135</v>
      </c>
      <c r="E140" s="242" t="s">
        <v>1</v>
      </c>
      <c r="F140" s="243" t="s">
        <v>143</v>
      </c>
      <c r="G140" s="241"/>
      <c r="H140" s="244">
        <v>0.095000000000000001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135</v>
      </c>
      <c r="AU140" s="250" t="s">
        <v>133</v>
      </c>
      <c r="AV140" s="14" t="s">
        <v>133</v>
      </c>
      <c r="AW140" s="14" t="s">
        <v>32</v>
      </c>
      <c r="AX140" s="14" t="s">
        <v>84</v>
      </c>
      <c r="AY140" s="250" t="s">
        <v>125</v>
      </c>
    </row>
    <row r="141" s="12" customFormat="1" ht="22.8" customHeight="1">
      <c r="A141" s="12"/>
      <c r="B141" s="199"/>
      <c r="C141" s="200"/>
      <c r="D141" s="201" t="s">
        <v>75</v>
      </c>
      <c r="E141" s="213" t="s">
        <v>144</v>
      </c>
      <c r="F141" s="213" t="s">
        <v>145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SUM(P142:P148)</f>
        <v>0</v>
      </c>
      <c r="Q141" s="207"/>
      <c r="R141" s="208">
        <f>SUM(R142:R148)</f>
        <v>0.023686320000000004</v>
      </c>
      <c r="S141" s="207"/>
      <c r="T141" s="209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84</v>
      </c>
      <c r="AT141" s="211" t="s">
        <v>75</v>
      </c>
      <c r="AU141" s="211" t="s">
        <v>84</v>
      </c>
      <c r="AY141" s="210" t="s">
        <v>125</v>
      </c>
      <c r="BK141" s="212">
        <f>SUM(BK142:BK148)</f>
        <v>0</v>
      </c>
    </row>
    <row r="142" s="2" customFormat="1" ht="24.15" customHeight="1">
      <c r="A142" s="38"/>
      <c r="B142" s="39"/>
      <c r="C142" s="215" t="s">
        <v>126</v>
      </c>
      <c r="D142" s="215" t="s">
        <v>128</v>
      </c>
      <c r="E142" s="216" t="s">
        <v>146</v>
      </c>
      <c r="F142" s="217" t="s">
        <v>147</v>
      </c>
      <c r="G142" s="218" t="s">
        <v>131</v>
      </c>
      <c r="H142" s="219">
        <v>0.61299999999999999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42</v>
      </c>
      <c r="O142" s="91"/>
      <c r="P142" s="225">
        <f>O142*H142</f>
        <v>0</v>
      </c>
      <c r="Q142" s="225">
        <v>0.0043800000000000002</v>
      </c>
      <c r="R142" s="225">
        <f>Q142*H142</f>
        <v>0.0026849400000000002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132</v>
      </c>
      <c r="AT142" s="227" t="s">
        <v>128</v>
      </c>
      <c r="AU142" s="227" t="s">
        <v>133</v>
      </c>
      <c r="AY142" s="17" t="s">
        <v>125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133</v>
      </c>
      <c r="BK142" s="228">
        <f>ROUND(I142*H142,2)</f>
        <v>0</v>
      </c>
      <c r="BL142" s="17" t="s">
        <v>132</v>
      </c>
      <c r="BM142" s="227" t="s">
        <v>148</v>
      </c>
    </row>
    <row r="143" s="13" customFormat="1">
      <c r="A143" s="13"/>
      <c r="B143" s="229"/>
      <c r="C143" s="230"/>
      <c r="D143" s="231" t="s">
        <v>135</v>
      </c>
      <c r="E143" s="232" t="s">
        <v>1</v>
      </c>
      <c r="F143" s="233" t="s">
        <v>149</v>
      </c>
      <c r="G143" s="230"/>
      <c r="H143" s="232" t="s">
        <v>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135</v>
      </c>
      <c r="AU143" s="239" t="s">
        <v>133</v>
      </c>
      <c r="AV143" s="13" t="s">
        <v>84</v>
      </c>
      <c r="AW143" s="13" t="s">
        <v>32</v>
      </c>
      <c r="AX143" s="13" t="s">
        <v>76</v>
      </c>
      <c r="AY143" s="239" t="s">
        <v>125</v>
      </c>
    </row>
    <row r="144" s="14" customFormat="1">
      <c r="A144" s="14"/>
      <c r="B144" s="240"/>
      <c r="C144" s="241"/>
      <c r="D144" s="231" t="s">
        <v>135</v>
      </c>
      <c r="E144" s="242" t="s">
        <v>1</v>
      </c>
      <c r="F144" s="243" t="s">
        <v>150</v>
      </c>
      <c r="G144" s="241"/>
      <c r="H144" s="244">
        <v>0.61299999999999999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135</v>
      </c>
      <c r="AU144" s="250" t="s">
        <v>133</v>
      </c>
      <c r="AV144" s="14" t="s">
        <v>133</v>
      </c>
      <c r="AW144" s="14" t="s">
        <v>32</v>
      </c>
      <c r="AX144" s="14" t="s">
        <v>84</v>
      </c>
      <c r="AY144" s="250" t="s">
        <v>125</v>
      </c>
    </row>
    <row r="145" s="2" customFormat="1" ht="24.15" customHeight="1">
      <c r="A145" s="38"/>
      <c r="B145" s="39"/>
      <c r="C145" s="215" t="s">
        <v>132</v>
      </c>
      <c r="D145" s="215" t="s">
        <v>128</v>
      </c>
      <c r="E145" s="216" t="s">
        <v>151</v>
      </c>
      <c r="F145" s="217" t="s">
        <v>152</v>
      </c>
      <c r="G145" s="218" t="s">
        <v>131</v>
      </c>
      <c r="H145" s="219">
        <v>0.61299999999999999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42</v>
      </c>
      <c r="O145" s="91"/>
      <c r="P145" s="225">
        <f>O145*H145</f>
        <v>0</v>
      </c>
      <c r="Q145" s="225">
        <v>0.026360000000000001</v>
      </c>
      <c r="R145" s="225">
        <f>Q145*H145</f>
        <v>0.016158680000000002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132</v>
      </c>
      <c r="AT145" s="227" t="s">
        <v>128</v>
      </c>
      <c r="AU145" s="227" t="s">
        <v>133</v>
      </c>
      <c r="AY145" s="17" t="s">
        <v>125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133</v>
      </c>
      <c r="BK145" s="228">
        <f>ROUND(I145*H145,2)</f>
        <v>0</v>
      </c>
      <c r="BL145" s="17" t="s">
        <v>132</v>
      </c>
      <c r="BM145" s="227" t="s">
        <v>153</v>
      </c>
    </row>
    <row r="146" s="13" customFormat="1">
      <c r="A146" s="13"/>
      <c r="B146" s="229"/>
      <c r="C146" s="230"/>
      <c r="D146" s="231" t="s">
        <v>135</v>
      </c>
      <c r="E146" s="232" t="s">
        <v>1</v>
      </c>
      <c r="F146" s="233" t="s">
        <v>149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135</v>
      </c>
      <c r="AU146" s="239" t="s">
        <v>133</v>
      </c>
      <c r="AV146" s="13" t="s">
        <v>84</v>
      </c>
      <c r="AW146" s="13" t="s">
        <v>32</v>
      </c>
      <c r="AX146" s="13" t="s">
        <v>76</v>
      </c>
      <c r="AY146" s="239" t="s">
        <v>125</v>
      </c>
    </row>
    <row r="147" s="14" customFormat="1">
      <c r="A147" s="14"/>
      <c r="B147" s="240"/>
      <c r="C147" s="241"/>
      <c r="D147" s="231" t="s">
        <v>135</v>
      </c>
      <c r="E147" s="242" t="s">
        <v>1</v>
      </c>
      <c r="F147" s="243" t="s">
        <v>150</v>
      </c>
      <c r="G147" s="241"/>
      <c r="H147" s="244">
        <v>0.61299999999999999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135</v>
      </c>
      <c r="AU147" s="250" t="s">
        <v>133</v>
      </c>
      <c r="AV147" s="14" t="s">
        <v>133</v>
      </c>
      <c r="AW147" s="14" t="s">
        <v>32</v>
      </c>
      <c r="AX147" s="14" t="s">
        <v>84</v>
      </c>
      <c r="AY147" s="250" t="s">
        <v>125</v>
      </c>
    </row>
    <row r="148" s="2" customFormat="1" ht="24.15" customHeight="1">
      <c r="A148" s="38"/>
      <c r="B148" s="39"/>
      <c r="C148" s="215" t="s">
        <v>154</v>
      </c>
      <c r="D148" s="215" t="s">
        <v>128</v>
      </c>
      <c r="E148" s="216" t="s">
        <v>155</v>
      </c>
      <c r="F148" s="217" t="s">
        <v>156</v>
      </c>
      <c r="G148" s="218" t="s">
        <v>131</v>
      </c>
      <c r="H148" s="219">
        <v>0.61299999999999999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42</v>
      </c>
      <c r="O148" s="91"/>
      <c r="P148" s="225">
        <f>O148*H148</f>
        <v>0</v>
      </c>
      <c r="Q148" s="225">
        <v>0.0079000000000000008</v>
      </c>
      <c r="R148" s="225">
        <f>Q148*H148</f>
        <v>0.0048427000000000001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132</v>
      </c>
      <c r="AT148" s="227" t="s">
        <v>128</v>
      </c>
      <c r="AU148" s="227" t="s">
        <v>133</v>
      </c>
      <c r="AY148" s="17" t="s">
        <v>125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133</v>
      </c>
      <c r="BK148" s="228">
        <f>ROUND(I148*H148,2)</f>
        <v>0</v>
      </c>
      <c r="BL148" s="17" t="s">
        <v>132</v>
      </c>
      <c r="BM148" s="227" t="s">
        <v>157</v>
      </c>
    </row>
    <row r="149" s="12" customFormat="1" ht="22.8" customHeight="1">
      <c r="A149" s="12"/>
      <c r="B149" s="199"/>
      <c r="C149" s="200"/>
      <c r="D149" s="201" t="s">
        <v>75</v>
      </c>
      <c r="E149" s="213" t="s">
        <v>158</v>
      </c>
      <c r="F149" s="213" t="s">
        <v>159</v>
      </c>
      <c r="G149" s="200"/>
      <c r="H149" s="200"/>
      <c r="I149" s="203"/>
      <c r="J149" s="214">
        <f>BK149</f>
        <v>0</v>
      </c>
      <c r="K149" s="200"/>
      <c r="L149" s="205"/>
      <c r="M149" s="206"/>
      <c r="N149" s="207"/>
      <c r="O149" s="207"/>
      <c r="P149" s="208">
        <f>SUM(P150:P162)</f>
        <v>0</v>
      </c>
      <c r="Q149" s="207"/>
      <c r="R149" s="208">
        <f>SUM(R150:R162)</f>
        <v>0.047495999999999997</v>
      </c>
      <c r="S149" s="207"/>
      <c r="T149" s="209">
        <f>SUM(T150:T162)</f>
        <v>0.36449999999999999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84</v>
      </c>
      <c r="AT149" s="211" t="s">
        <v>75</v>
      </c>
      <c r="AU149" s="211" t="s">
        <v>84</v>
      </c>
      <c r="AY149" s="210" t="s">
        <v>125</v>
      </c>
      <c r="BK149" s="212">
        <f>SUM(BK150:BK162)</f>
        <v>0</v>
      </c>
    </row>
    <row r="150" s="2" customFormat="1" ht="37.8" customHeight="1">
      <c r="A150" s="38"/>
      <c r="B150" s="39"/>
      <c r="C150" s="215" t="s">
        <v>144</v>
      </c>
      <c r="D150" s="215" t="s">
        <v>128</v>
      </c>
      <c r="E150" s="216" t="s">
        <v>160</v>
      </c>
      <c r="F150" s="217" t="s">
        <v>161</v>
      </c>
      <c r="G150" s="218" t="s">
        <v>162</v>
      </c>
      <c r="H150" s="219">
        <v>1</v>
      </c>
      <c r="I150" s="220"/>
      <c r="J150" s="221">
        <f>ROUND(I150*H150,2)</f>
        <v>0</v>
      </c>
      <c r="K150" s="222"/>
      <c r="L150" s="44"/>
      <c r="M150" s="223" t="s">
        <v>1</v>
      </c>
      <c r="N150" s="224" t="s">
        <v>42</v>
      </c>
      <c r="O150" s="91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7" t="s">
        <v>132</v>
      </c>
      <c r="AT150" s="227" t="s">
        <v>128</v>
      </c>
      <c r="AU150" s="227" t="s">
        <v>133</v>
      </c>
      <c r="AY150" s="17" t="s">
        <v>125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7" t="s">
        <v>133</v>
      </c>
      <c r="BK150" s="228">
        <f>ROUND(I150*H150,2)</f>
        <v>0</v>
      </c>
      <c r="BL150" s="17" t="s">
        <v>132</v>
      </c>
      <c r="BM150" s="227" t="s">
        <v>163</v>
      </c>
    </row>
    <row r="151" s="2" customFormat="1" ht="21.75" customHeight="1">
      <c r="A151" s="38"/>
      <c r="B151" s="39"/>
      <c r="C151" s="215" t="s">
        <v>164</v>
      </c>
      <c r="D151" s="215" t="s">
        <v>128</v>
      </c>
      <c r="E151" s="216" t="s">
        <v>165</v>
      </c>
      <c r="F151" s="217" t="s">
        <v>166</v>
      </c>
      <c r="G151" s="218" t="s">
        <v>140</v>
      </c>
      <c r="H151" s="219">
        <v>0.065000000000000002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42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2.1000000000000001</v>
      </c>
      <c r="T151" s="226">
        <f>S151*H151</f>
        <v>0.13650000000000001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132</v>
      </c>
      <c r="AT151" s="227" t="s">
        <v>128</v>
      </c>
      <c r="AU151" s="227" t="s">
        <v>133</v>
      </c>
      <c r="AY151" s="17" t="s">
        <v>125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133</v>
      </c>
      <c r="BK151" s="228">
        <f>ROUND(I151*H151,2)</f>
        <v>0</v>
      </c>
      <c r="BL151" s="17" t="s">
        <v>132</v>
      </c>
      <c r="BM151" s="227" t="s">
        <v>167</v>
      </c>
    </row>
    <row r="152" s="13" customFormat="1">
      <c r="A152" s="13"/>
      <c r="B152" s="229"/>
      <c r="C152" s="230"/>
      <c r="D152" s="231" t="s">
        <v>135</v>
      </c>
      <c r="E152" s="232" t="s">
        <v>1</v>
      </c>
      <c r="F152" s="233" t="s">
        <v>168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135</v>
      </c>
      <c r="AU152" s="239" t="s">
        <v>133</v>
      </c>
      <c r="AV152" s="13" t="s">
        <v>84</v>
      </c>
      <c r="AW152" s="13" t="s">
        <v>32</v>
      </c>
      <c r="AX152" s="13" t="s">
        <v>76</v>
      </c>
      <c r="AY152" s="239" t="s">
        <v>125</v>
      </c>
    </row>
    <row r="153" s="14" customFormat="1">
      <c r="A153" s="14"/>
      <c r="B153" s="240"/>
      <c r="C153" s="241"/>
      <c r="D153" s="231" t="s">
        <v>135</v>
      </c>
      <c r="E153" s="242" t="s">
        <v>1</v>
      </c>
      <c r="F153" s="243" t="s">
        <v>169</v>
      </c>
      <c r="G153" s="241"/>
      <c r="H153" s="244">
        <v>0.065000000000000002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135</v>
      </c>
      <c r="AU153" s="250" t="s">
        <v>133</v>
      </c>
      <c r="AV153" s="14" t="s">
        <v>133</v>
      </c>
      <c r="AW153" s="14" t="s">
        <v>32</v>
      </c>
      <c r="AX153" s="14" t="s">
        <v>84</v>
      </c>
      <c r="AY153" s="250" t="s">
        <v>125</v>
      </c>
    </row>
    <row r="154" s="2" customFormat="1" ht="16.5" customHeight="1">
      <c r="A154" s="38"/>
      <c r="B154" s="39"/>
      <c r="C154" s="215" t="s">
        <v>170</v>
      </c>
      <c r="D154" s="215" t="s">
        <v>128</v>
      </c>
      <c r="E154" s="216" t="s">
        <v>171</v>
      </c>
      <c r="F154" s="217" t="s">
        <v>172</v>
      </c>
      <c r="G154" s="218" t="s">
        <v>140</v>
      </c>
      <c r="H154" s="219">
        <v>0.095000000000000001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42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2.3999999999999999</v>
      </c>
      <c r="T154" s="226">
        <f>S154*H154</f>
        <v>0.22799999999999998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132</v>
      </c>
      <c r="AT154" s="227" t="s">
        <v>128</v>
      </c>
      <c r="AU154" s="227" t="s">
        <v>133</v>
      </c>
      <c r="AY154" s="17" t="s">
        <v>125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133</v>
      </c>
      <c r="BK154" s="228">
        <f>ROUND(I154*H154,2)</f>
        <v>0</v>
      </c>
      <c r="BL154" s="17" t="s">
        <v>132</v>
      </c>
      <c r="BM154" s="227" t="s">
        <v>173</v>
      </c>
    </row>
    <row r="155" s="13" customFormat="1">
      <c r="A155" s="13"/>
      <c r="B155" s="229"/>
      <c r="C155" s="230"/>
      <c r="D155" s="231" t="s">
        <v>135</v>
      </c>
      <c r="E155" s="232" t="s">
        <v>1</v>
      </c>
      <c r="F155" s="233" t="s">
        <v>174</v>
      </c>
      <c r="G155" s="230"/>
      <c r="H155" s="232" t="s">
        <v>1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135</v>
      </c>
      <c r="AU155" s="239" t="s">
        <v>133</v>
      </c>
      <c r="AV155" s="13" t="s">
        <v>84</v>
      </c>
      <c r="AW155" s="13" t="s">
        <v>32</v>
      </c>
      <c r="AX155" s="13" t="s">
        <v>76</v>
      </c>
      <c r="AY155" s="239" t="s">
        <v>125</v>
      </c>
    </row>
    <row r="156" s="14" customFormat="1">
      <c r="A156" s="14"/>
      <c r="B156" s="240"/>
      <c r="C156" s="241"/>
      <c r="D156" s="231" t="s">
        <v>135</v>
      </c>
      <c r="E156" s="242" t="s">
        <v>1</v>
      </c>
      <c r="F156" s="243" t="s">
        <v>143</v>
      </c>
      <c r="G156" s="241"/>
      <c r="H156" s="244">
        <v>0.095000000000000001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135</v>
      </c>
      <c r="AU156" s="250" t="s">
        <v>133</v>
      </c>
      <c r="AV156" s="14" t="s">
        <v>133</v>
      </c>
      <c r="AW156" s="14" t="s">
        <v>32</v>
      </c>
      <c r="AX156" s="14" t="s">
        <v>84</v>
      </c>
      <c r="AY156" s="250" t="s">
        <v>125</v>
      </c>
    </row>
    <row r="157" s="2" customFormat="1" ht="24.15" customHeight="1">
      <c r="A157" s="38"/>
      <c r="B157" s="39"/>
      <c r="C157" s="215" t="s">
        <v>158</v>
      </c>
      <c r="D157" s="215" t="s">
        <v>128</v>
      </c>
      <c r="E157" s="216" t="s">
        <v>175</v>
      </c>
      <c r="F157" s="217" t="s">
        <v>176</v>
      </c>
      <c r="G157" s="218" t="s">
        <v>177</v>
      </c>
      <c r="H157" s="219">
        <v>2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42</v>
      </c>
      <c r="O157" s="91"/>
      <c r="P157" s="225">
        <f>O157*H157</f>
        <v>0</v>
      </c>
      <c r="Q157" s="225">
        <v>0.023619999999999999</v>
      </c>
      <c r="R157" s="225">
        <f>Q157*H157</f>
        <v>0.047239999999999997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132</v>
      </c>
      <c r="AT157" s="227" t="s">
        <v>128</v>
      </c>
      <c r="AU157" s="227" t="s">
        <v>133</v>
      </c>
      <c r="AY157" s="17" t="s">
        <v>125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133</v>
      </c>
      <c r="BK157" s="228">
        <f>ROUND(I157*H157,2)</f>
        <v>0</v>
      </c>
      <c r="BL157" s="17" t="s">
        <v>132</v>
      </c>
      <c r="BM157" s="227" t="s">
        <v>178</v>
      </c>
    </row>
    <row r="158" s="13" customFormat="1">
      <c r="A158" s="13"/>
      <c r="B158" s="229"/>
      <c r="C158" s="230"/>
      <c r="D158" s="231" t="s">
        <v>135</v>
      </c>
      <c r="E158" s="232" t="s">
        <v>1</v>
      </c>
      <c r="F158" s="233" t="s">
        <v>179</v>
      </c>
      <c r="G158" s="230"/>
      <c r="H158" s="232" t="s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135</v>
      </c>
      <c r="AU158" s="239" t="s">
        <v>133</v>
      </c>
      <c r="AV158" s="13" t="s">
        <v>84</v>
      </c>
      <c r="AW158" s="13" t="s">
        <v>32</v>
      </c>
      <c r="AX158" s="13" t="s">
        <v>76</v>
      </c>
      <c r="AY158" s="239" t="s">
        <v>125</v>
      </c>
    </row>
    <row r="159" s="14" customFormat="1">
      <c r="A159" s="14"/>
      <c r="B159" s="240"/>
      <c r="C159" s="241"/>
      <c r="D159" s="231" t="s">
        <v>135</v>
      </c>
      <c r="E159" s="242" t="s">
        <v>1</v>
      </c>
      <c r="F159" s="243" t="s">
        <v>180</v>
      </c>
      <c r="G159" s="241"/>
      <c r="H159" s="244">
        <v>2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135</v>
      </c>
      <c r="AU159" s="250" t="s">
        <v>133</v>
      </c>
      <c r="AV159" s="14" t="s">
        <v>133</v>
      </c>
      <c r="AW159" s="14" t="s">
        <v>32</v>
      </c>
      <c r="AX159" s="14" t="s">
        <v>84</v>
      </c>
      <c r="AY159" s="250" t="s">
        <v>125</v>
      </c>
    </row>
    <row r="160" s="2" customFormat="1" ht="24.15" customHeight="1">
      <c r="A160" s="38"/>
      <c r="B160" s="39"/>
      <c r="C160" s="215" t="s">
        <v>181</v>
      </c>
      <c r="D160" s="215" t="s">
        <v>128</v>
      </c>
      <c r="E160" s="216" t="s">
        <v>182</v>
      </c>
      <c r="F160" s="217" t="s">
        <v>183</v>
      </c>
      <c r="G160" s="218" t="s">
        <v>177</v>
      </c>
      <c r="H160" s="219">
        <v>3.2000000000000002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42</v>
      </c>
      <c r="O160" s="91"/>
      <c r="P160" s="225">
        <f>O160*H160</f>
        <v>0</v>
      </c>
      <c r="Q160" s="225">
        <v>8.0000000000000007E-05</v>
      </c>
      <c r="R160" s="225">
        <f>Q160*H160</f>
        <v>0.00025600000000000004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132</v>
      </c>
      <c r="AT160" s="227" t="s">
        <v>128</v>
      </c>
      <c r="AU160" s="227" t="s">
        <v>133</v>
      </c>
      <c r="AY160" s="17" t="s">
        <v>125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133</v>
      </c>
      <c r="BK160" s="228">
        <f>ROUND(I160*H160,2)</f>
        <v>0</v>
      </c>
      <c r="BL160" s="17" t="s">
        <v>132</v>
      </c>
      <c r="BM160" s="227" t="s">
        <v>184</v>
      </c>
    </row>
    <row r="161" s="13" customFormat="1">
      <c r="A161" s="13"/>
      <c r="B161" s="229"/>
      <c r="C161" s="230"/>
      <c r="D161" s="231" t="s">
        <v>135</v>
      </c>
      <c r="E161" s="232" t="s">
        <v>1</v>
      </c>
      <c r="F161" s="233" t="s">
        <v>185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135</v>
      </c>
      <c r="AU161" s="239" t="s">
        <v>133</v>
      </c>
      <c r="AV161" s="13" t="s">
        <v>84</v>
      </c>
      <c r="AW161" s="13" t="s">
        <v>32</v>
      </c>
      <c r="AX161" s="13" t="s">
        <v>76</v>
      </c>
      <c r="AY161" s="239" t="s">
        <v>125</v>
      </c>
    </row>
    <row r="162" s="14" customFormat="1">
      <c r="A162" s="14"/>
      <c r="B162" s="240"/>
      <c r="C162" s="241"/>
      <c r="D162" s="231" t="s">
        <v>135</v>
      </c>
      <c r="E162" s="242" t="s">
        <v>1</v>
      </c>
      <c r="F162" s="243" t="s">
        <v>186</v>
      </c>
      <c r="G162" s="241"/>
      <c r="H162" s="244">
        <v>3.2000000000000002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135</v>
      </c>
      <c r="AU162" s="250" t="s">
        <v>133</v>
      </c>
      <c r="AV162" s="14" t="s">
        <v>133</v>
      </c>
      <c r="AW162" s="14" t="s">
        <v>32</v>
      </c>
      <c r="AX162" s="14" t="s">
        <v>84</v>
      </c>
      <c r="AY162" s="250" t="s">
        <v>125</v>
      </c>
    </row>
    <row r="163" s="12" customFormat="1" ht="22.8" customHeight="1">
      <c r="A163" s="12"/>
      <c r="B163" s="199"/>
      <c r="C163" s="200"/>
      <c r="D163" s="201" t="s">
        <v>75</v>
      </c>
      <c r="E163" s="213" t="s">
        <v>187</v>
      </c>
      <c r="F163" s="213" t="s">
        <v>188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SUM(P164:P173)</f>
        <v>0</v>
      </c>
      <c r="Q163" s="207"/>
      <c r="R163" s="208">
        <f>SUM(R164:R173)</f>
        <v>0</v>
      </c>
      <c r="S163" s="207"/>
      <c r="T163" s="209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84</v>
      </c>
      <c r="AT163" s="211" t="s">
        <v>75</v>
      </c>
      <c r="AU163" s="211" t="s">
        <v>84</v>
      </c>
      <c r="AY163" s="210" t="s">
        <v>125</v>
      </c>
      <c r="BK163" s="212">
        <f>SUM(BK164:BK173)</f>
        <v>0</v>
      </c>
    </row>
    <row r="164" s="2" customFormat="1" ht="24.15" customHeight="1">
      <c r="A164" s="38"/>
      <c r="B164" s="39"/>
      <c r="C164" s="215" t="s">
        <v>189</v>
      </c>
      <c r="D164" s="215" t="s">
        <v>128</v>
      </c>
      <c r="E164" s="216" t="s">
        <v>190</v>
      </c>
      <c r="F164" s="217" t="s">
        <v>191</v>
      </c>
      <c r="G164" s="218" t="s">
        <v>192</v>
      </c>
      <c r="H164" s="219">
        <v>1.115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42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132</v>
      </c>
      <c r="AT164" s="227" t="s">
        <v>128</v>
      </c>
      <c r="AU164" s="227" t="s">
        <v>133</v>
      </c>
      <c r="AY164" s="17" t="s">
        <v>125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133</v>
      </c>
      <c r="BK164" s="228">
        <f>ROUND(I164*H164,2)</f>
        <v>0</v>
      </c>
      <c r="BL164" s="17" t="s">
        <v>132</v>
      </c>
      <c r="BM164" s="227" t="s">
        <v>193</v>
      </c>
    </row>
    <row r="165" s="2" customFormat="1" ht="24.15" customHeight="1">
      <c r="A165" s="38"/>
      <c r="B165" s="39"/>
      <c r="C165" s="215" t="s">
        <v>194</v>
      </c>
      <c r="D165" s="215" t="s">
        <v>128</v>
      </c>
      <c r="E165" s="216" t="s">
        <v>195</v>
      </c>
      <c r="F165" s="217" t="s">
        <v>196</v>
      </c>
      <c r="G165" s="218" t="s">
        <v>192</v>
      </c>
      <c r="H165" s="219">
        <v>1.115</v>
      </c>
      <c r="I165" s="220"/>
      <c r="J165" s="221">
        <f>ROUND(I165*H165,2)</f>
        <v>0</v>
      </c>
      <c r="K165" s="222"/>
      <c r="L165" s="44"/>
      <c r="M165" s="223" t="s">
        <v>1</v>
      </c>
      <c r="N165" s="224" t="s">
        <v>42</v>
      </c>
      <c r="O165" s="91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7" t="s">
        <v>132</v>
      </c>
      <c r="AT165" s="227" t="s">
        <v>128</v>
      </c>
      <c r="AU165" s="227" t="s">
        <v>133</v>
      </c>
      <c r="AY165" s="17" t="s">
        <v>125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7" t="s">
        <v>133</v>
      </c>
      <c r="BK165" s="228">
        <f>ROUND(I165*H165,2)</f>
        <v>0</v>
      </c>
      <c r="BL165" s="17" t="s">
        <v>132</v>
      </c>
      <c r="BM165" s="227" t="s">
        <v>197</v>
      </c>
    </row>
    <row r="166" s="2" customFormat="1" ht="24.15" customHeight="1">
      <c r="A166" s="38"/>
      <c r="B166" s="39"/>
      <c r="C166" s="215" t="s">
        <v>198</v>
      </c>
      <c r="D166" s="215" t="s">
        <v>128</v>
      </c>
      <c r="E166" s="216" t="s">
        <v>199</v>
      </c>
      <c r="F166" s="217" t="s">
        <v>200</v>
      </c>
      <c r="G166" s="218" t="s">
        <v>192</v>
      </c>
      <c r="H166" s="219">
        <v>21.184999999999999</v>
      </c>
      <c r="I166" s="220"/>
      <c r="J166" s="221">
        <f>ROUND(I166*H166,2)</f>
        <v>0</v>
      </c>
      <c r="K166" s="222"/>
      <c r="L166" s="44"/>
      <c r="M166" s="223" t="s">
        <v>1</v>
      </c>
      <c r="N166" s="224" t="s">
        <v>42</v>
      </c>
      <c r="O166" s="91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132</v>
      </c>
      <c r="AT166" s="227" t="s">
        <v>128</v>
      </c>
      <c r="AU166" s="227" t="s">
        <v>133</v>
      </c>
      <c r="AY166" s="17" t="s">
        <v>125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133</v>
      </c>
      <c r="BK166" s="228">
        <f>ROUND(I166*H166,2)</f>
        <v>0</v>
      </c>
      <c r="BL166" s="17" t="s">
        <v>132</v>
      </c>
      <c r="BM166" s="227" t="s">
        <v>201</v>
      </c>
    </row>
    <row r="167" s="14" customFormat="1">
      <c r="A167" s="14"/>
      <c r="B167" s="240"/>
      <c r="C167" s="241"/>
      <c r="D167" s="231" t="s">
        <v>135</v>
      </c>
      <c r="E167" s="242" t="s">
        <v>1</v>
      </c>
      <c r="F167" s="243" t="s">
        <v>202</v>
      </c>
      <c r="G167" s="241"/>
      <c r="H167" s="244">
        <v>21.184999999999999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135</v>
      </c>
      <c r="AU167" s="250" t="s">
        <v>133</v>
      </c>
      <c r="AV167" s="14" t="s">
        <v>133</v>
      </c>
      <c r="AW167" s="14" t="s">
        <v>32</v>
      </c>
      <c r="AX167" s="14" t="s">
        <v>84</v>
      </c>
      <c r="AY167" s="250" t="s">
        <v>125</v>
      </c>
    </row>
    <row r="168" s="2" customFormat="1" ht="33" customHeight="1">
      <c r="A168" s="38"/>
      <c r="B168" s="39"/>
      <c r="C168" s="215" t="s">
        <v>203</v>
      </c>
      <c r="D168" s="215" t="s">
        <v>128</v>
      </c>
      <c r="E168" s="216" t="s">
        <v>204</v>
      </c>
      <c r="F168" s="217" t="s">
        <v>205</v>
      </c>
      <c r="G168" s="218" t="s">
        <v>192</v>
      </c>
      <c r="H168" s="219">
        <v>0.78100000000000003</v>
      </c>
      <c r="I168" s="220"/>
      <c r="J168" s="221">
        <f>ROUND(I168*H168,2)</f>
        <v>0</v>
      </c>
      <c r="K168" s="222"/>
      <c r="L168" s="44"/>
      <c r="M168" s="223" t="s">
        <v>1</v>
      </c>
      <c r="N168" s="224" t="s">
        <v>42</v>
      </c>
      <c r="O168" s="91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7" t="s">
        <v>132</v>
      </c>
      <c r="AT168" s="227" t="s">
        <v>128</v>
      </c>
      <c r="AU168" s="227" t="s">
        <v>133</v>
      </c>
      <c r="AY168" s="17" t="s">
        <v>125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7" t="s">
        <v>133</v>
      </c>
      <c r="BK168" s="228">
        <f>ROUND(I168*H168,2)</f>
        <v>0</v>
      </c>
      <c r="BL168" s="17" t="s">
        <v>132</v>
      </c>
      <c r="BM168" s="227" t="s">
        <v>206</v>
      </c>
    </row>
    <row r="169" s="14" customFormat="1">
      <c r="A169" s="14"/>
      <c r="B169" s="240"/>
      <c r="C169" s="241"/>
      <c r="D169" s="231" t="s">
        <v>135</v>
      </c>
      <c r="E169" s="242" t="s">
        <v>1</v>
      </c>
      <c r="F169" s="243" t="s">
        <v>207</v>
      </c>
      <c r="G169" s="241"/>
      <c r="H169" s="244">
        <v>1.115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135</v>
      </c>
      <c r="AU169" s="250" t="s">
        <v>133</v>
      </c>
      <c r="AV169" s="14" t="s">
        <v>133</v>
      </c>
      <c r="AW169" s="14" t="s">
        <v>32</v>
      </c>
      <c r="AX169" s="14" t="s">
        <v>76</v>
      </c>
      <c r="AY169" s="250" t="s">
        <v>125</v>
      </c>
    </row>
    <row r="170" s="13" customFormat="1">
      <c r="A170" s="13"/>
      <c r="B170" s="229"/>
      <c r="C170" s="230"/>
      <c r="D170" s="231" t="s">
        <v>135</v>
      </c>
      <c r="E170" s="232" t="s">
        <v>1</v>
      </c>
      <c r="F170" s="233" t="s">
        <v>208</v>
      </c>
      <c r="G170" s="230"/>
      <c r="H170" s="232" t="s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135</v>
      </c>
      <c r="AU170" s="239" t="s">
        <v>133</v>
      </c>
      <c r="AV170" s="13" t="s">
        <v>84</v>
      </c>
      <c r="AW170" s="13" t="s">
        <v>32</v>
      </c>
      <c r="AX170" s="13" t="s">
        <v>76</v>
      </c>
      <c r="AY170" s="239" t="s">
        <v>125</v>
      </c>
    </row>
    <row r="171" s="14" customFormat="1">
      <c r="A171" s="14"/>
      <c r="B171" s="240"/>
      <c r="C171" s="241"/>
      <c r="D171" s="231" t="s">
        <v>135</v>
      </c>
      <c r="E171" s="242" t="s">
        <v>1</v>
      </c>
      <c r="F171" s="243" t="s">
        <v>209</v>
      </c>
      <c r="G171" s="241"/>
      <c r="H171" s="244">
        <v>-0.33400000000000002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135</v>
      </c>
      <c r="AU171" s="250" t="s">
        <v>133</v>
      </c>
      <c r="AV171" s="14" t="s">
        <v>133</v>
      </c>
      <c r="AW171" s="14" t="s">
        <v>32</v>
      </c>
      <c r="AX171" s="14" t="s">
        <v>76</v>
      </c>
      <c r="AY171" s="250" t="s">
        <v>125</v>
      </c>
    </row>
    <row r="172" s="15" customFormat="1">
      <c r="A172" s="15"/>
      <c r="B172" s="251"/>
      <c r="C172" s="252"/>
      <c r="D172" s="231" t="s">
        <v>135</v>
      </c>
      <c r="E172" s="253" t="s">
        <v>1</v>
      </c>
      <c r="F172" s="254" t="s">
        <v>210</v>
      </c>
      <c r="G172" s="252"/>
      <c r="H172" s="255">
        <v>0.78099999999999992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135</v>
      </c>
      <c r="AU172" s="261" t="s">
        <v>133</v>
      </c>
      <c r="AV172" s="15" t="s">
        <v>132</v>
      </c>
      <c r="AW172" s="15" t="s">
        <v>32</v>
      </c>
      <c r="AX172" s="15" t="s">
        <v>84</v>
      </c>
      <c r="AY172" s="261" t="s">
        <v>125</v>
      </c>
    </row>
    <row r="173" s="2" customFormat="1" ht="37.8" customHeight="1">
      <c r="A173" s="38"/>
      <c r="B173" s="39"/>
      <c r="C173" s="215" t="s">
        <v>8</v>
      </c>
      <c r="D173" s="215" t="s">
        <v>128</v>
      </c>
      <c r="E173" s="216" t="s">
        <v>211</v>
      </c>
      <c r="F173" s="217" t="s">
        <v>212</v>
      </c>
      <c r="G173" s="218" t="s">
        <v>192</v>
      </c>
      <c r="H173" s="219">
        <v>0.33400000000000002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42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132</v>
      </c>
      <c r="AT173" s="227" t="s">
        <v>128</v>
      </c>
      <c r="AU173" s="227" t="s">
        <v>133</v>
      </c>
      <c r="AY173" s="17" t="s">
        <v>125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133</v>
      </c>
      <c r="BK173" s="228">
        <f>ROUND(I173*H173,2)</f>
        <v>0</v>
      </c>
      <c r="BL173" s="17" t="s">
        <v>132</v>
      </c>
      <c r="BM173" s="227" t="s">
        <v>213</v>
      </c>
    </row>
    <row r="174" s="12" customFormat="1" ht="22.8" customHeight="1">
      <c r="A174" s="12"/>
      <c r="B174" s="199"/>
      <c r="C174" s="200"/>
      <c r="D174" s="201" t="s">
        <v>75</v>
      </c>
      <c r="E174" s="213" t="s">
        <v>214</v>
      </c>
      <c r="F174" s="213" t="s">
        <v>215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P175</f>
        <v>0</v>
      </c>
      <c r="Q174" s="207"/>
      <c r="R174" s="208">
        <f>R175</f>
        <v>0</v>
      </c>
      <c r="S174" s="207"/>
      <c r="T174" s="209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84</v>
      </c>
      <c r="AT174" s="211" t="s">
        <v>75</v>
      </c>
      <c r="AU174" s="211" t="s">
        <v>84</v>
      </c>
      <c r="AY174" s="210" t="s">
        <v>125</v>
      </c>
      <c r="BK174" s="212">
        <f>BK175</f>
        <v>0</v>
      </c>
    </row>
    <row r="175" s="2" customFormat="1" ht="16.5" customHeight="1">
      <c r="A175" s="38"/>
      <c r="B175" s="39"/>
      <c r="C175" s="215" t="s">
        <v>216</v>
      </c>
      <c r="D175" s="215" t="s">
        <v>128</v>
      </c>
      <c r="E175" s="216" t="s">
        <v>217</v>
      </c>
      <c r="F175" s="217" t="s">
        <v>218</v>
      </c>
      <c r="G175" s="218" t="s">
        <v>192</v>
      </c>
      <c r="H175" s="219">
        <v>0.36399999999999999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42</v>
      </c>
      <c r="O175" s="91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132</v>
      </c>
      <c r="AT175" s="227" t="s">
        <v>128</v>
      </c>
      <c r="AU175" s="227" t="s">
        <v>133</v>
      </c>
      <c r="AY175" s="17" t="s">
        <v>125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133</v>
      </c>
      <c r="BK175" s="228">
        <f>ROUND(I175*H175,2)</f>
        <v>0</v>
      </c>
      <c r="BL175" s="17" t="s">
        <v>132</v>
      </c>
      <c r="BM175" s="227" t="s">
        <v>219</v>
      </c>
    </row>
    <row r="176" s="12" customFormat="1" ht="25.92" customHeight="1">
      <c r="A176" s="12"/>
      <c r="B176" s="199"/>
      <c r="C176" s="200"/>
      <c r="D176" s="201" t="s">
        <v>75</v>
      </c>
      <c r="E176" s="202" t="s">
        <v>220</v>
      </c>
      <c r="F176" s="202" t="s">
        <v>221</v>
      </c>
      <c r="G176" s="200"/>
      <c r="H176" s="200"/>
      <c r="I176" s="203"/>
      <c r="J176" s="204">
        <f>BK176</f>
        <v>0</v>
      </c>
      <c r="K176" s="200"/>
      <c r="L176" s="205"/>
      <c r="M176" s="206"/>
      <c r="N176" s="207"/>
      <c r="O176" s="207"/>
      <c r="P176" s="208">
        <f>P177+P183+P192+P194+P199+P206+P213+P220+P224</f>
        <v>0</v>
      </c>
      <c r="Q176" s="207"/>
      <c r="R176" s="208">
        <f>R177+R183+R192+R194+R199+R206+R213+R220+R224</f>
        <v>0.045206249999999996</v>
      </c>
      <c r="S176" s="207"/>
      <c r="T176" s="209">
        <f>T177+T183+T192+T194+T199+T206+T213+T220+T224</f>
        <v>0.75095499999999993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133</v>
      </c>
      <c r="AT176" s="211" t="s">
        <v>75</v>
      </c>
      <c r="AU176" s="211" t="s">
        <v>76</v>
      </c>
      <c r="AY176" s="210" t="s">
        <v>125</v>
      </c>
      <c r="BK176" s="212">
        <f>BK177+BK183+BK192+BK194+BK199+BK206+BK213+BK220+BK224</f>
        <v>0</v>
      </c>
    </row>
    <row r="177" s="12" customFormat="1" ht="22.8" customHeight="1">
      <c r="A177" s="12"/>
      <c r="B177" s="199"/>
      <c r="C177" s="200"/>
      <c r="D177" s="201" t="s">
        <v>75</v>
      </c>
      <c r="E177" s="213" t="s">
        <v>222</v>
      </c>
      <c r="F177" s="213" t="s">
        <v>223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SUM(P178:P182)</f>
        <v>0</v>
      </c>
      <c r="Q177" s="207"/>
      <c r="R177" s="208">
        <f>SUM(R178:R182)</f>
        <v>0</v>
      </c>
      <c r="S177" s="207"/>
      <c r="T177" s="209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133</v>
      </c>
      <c r="AT177" s="211" t="s">
        <v>75</v>
      </c>
      <c r="AU177" s="211" t="s">
        <v>84</v>
      </c>
      <c r="AY177" s="210" t="s">
        <v>125</v>
      </c>
      <c r="BK177" s="212">
        <f>SUM(BK178:BK182)</f>
        <v>0</v>
      </c>
    </row>
    <row r="178" s="2" customFormat="1" ht="24.15" customHeight="1">
      <c r="A178" s="38"/>
      <c r="B178" s="39"/>
      <c r="C178" s="215" t="s">
        <v>224</v>
      </c>
      <c r="D178" s="215" t="s">
        <v>128</v>
      </c>
      <c r="E178" s="216" t="s">
        <v>225</v>
      </c>
      <c r="F178" s="217" t="s">
        <v>226</v>
      </c>
      <c r="G178" s="218" t="s">
        <v>131</v>
      </c>
      <c r="H178" s="219">
        <v>0.80800000000000005</v>
      </c>
      <c r="I178" s="220"/>
      <c r="J178" s="221">
        <f>ROUND(I178*H178,2)</f>
        <v>0</v>
      </c>
      <c r="K178" s="222"/>
      <c r="L178" s="44"/>
      <c r="M178" s="223" t="s">
        <v>1</v>
      </c>
      <c r="N178" s="224" t="s">
        <v>42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216</v>
      </c>
      <c r="AT178" s="227" t="s">
        <v>128</v>
      </c>
      <c r="AU178" s="227" t="s">
        <v>133</v>
      </c>
      <c r="AY178" s="17" t="s">
        <v>125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133</v>
      </c>
      <c r="BK178" s="228">
        <f>ROUND(I178*H178,2)</f>
        <v>0</v>
      </c>
      <c r="BL178" s="17" t="s">
        <v>216</v>
      </c>
      <c r="BM178" s="227" t="s">
        <v>227</v>
      </c>
    </row>
    <row r="179" s="14" customFormat="1">
      <c r="A179" s="14"/>
      <c r="B179" s="240"/>
      <c r="C179" s="241"/>
      <c r="D179" s="231" t="s">
        <v>135</v>
      </c>
      <c r="E179" s="242" t="s">
        <v>1</v>
      </c>
      <c r="F179" s="243" t="s">
        <v>228</v>
      </c>
      <c r="G179" s="241"/>
      <c r="H179" s="244">
        <v>0.80800000000000005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135</v>
      </c>
      <c r="AU179" s="250" t="s">
        <v>133</v>
      </c>
      <c r="AV179" s="14" t="s">
        <v>133</v>
      </c>
      <c r="AW179" s="14" t="s">
        <v>32</v>
      </c>
      <c r="AX179" s="14" t="s">
        <v>84</v>
      </c>
      <c r="AY179" s="250" t="s">
        <v>125</v>
      </c>
    </row>
    <row r="180" s="2" customFormat="1" ht="21.75" customHeight="1">
      <c r="A180" s="38"/>
      <c r="B180" s="39"/>
      <c r="C180" s="215" t="s">
        <v>229</v>
      </c>
      <c r="D180" s="215" t="s">
        <v>128</v>
      </c>
      <c r="E180" s="216" t="s">
        <v>230</v>
      </c>
      <c r="F180" s="217" t="s">
        <v>231</v>
      </c>
      <c r="G180" s="218" t="s">
        <v>232</v>
      </c>
      <c r="H180" s="219">
        <v>1</v>
      </c>
      <c r="I180" s="220"/>
      <c r="J180" s="221">
        <f>ROUND(I180*H180,2)</f>
        <v>0</v>
      </c>
      <c r="K180" s="222"/>
      <c r="L180" s="44"/>
      <c r="M180" s="223" t="s">
        <v>1</v>
      </c>
      <c r="N180" s="224" t="s">
        <v>42</v>
      </c>
      <c r="O180" s="91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7" t="s">
        <v>216</v>
      </c>
      <c r="AT180" s="227" t="s">
        <v>128</v>
      </c>
      <c r="AU180" s="227" t="s">
        <v>133</v>
      </c>
      <c r="AY180" s="17" t="s">
        <v>125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7" t="s">
        <v>133</v>
      </c>
      <c r="BK180" s="228">
        <f>ROUND(I180*H180,2)</f>
        <v>0</v>
      </c>
      <c r="BL180" s="17" t="s">
        <v>216</v>
      </c>
      <c r="BM180" s="227" t="s">
        <v>233</v>
      </c>
    </row>
    <row r="181" s="2" customFormat="1" ht="16.5" customHeight="1">
      <c r="A181" s="38"/>
      <c r="B181" s="39"/>
      <c r="C181" s="215" t="s">
        <v>234</v>
      </c>
      <c r="D181" s="215" t="s">
        <v>128</v>
      </c>
      <c r="E181" s="216" t="s">
        <v>235</v>
      </c>
      <c r="F181" s="217" t="s">
        <v>236</v>
      </c>
      <c r="G181" s="218" t="s">
        <v>232</v>
      </c>
      <c r="H181" s="219">
        <v>1</v>
      </c>
      <c r="I181" s="220"/>
      <c r="J181" s="221">
        <f>ROUND(I181*H181,2)</f>
        <v>0</v>
      </c>
      <c r="K181" s="222"/>
      <c r="L181" s="44"/>
      <c r="M181" s="223" t="s">
        <v>1</v>
      </c>
      <c r="N181" s="224" t="s">
        <v>42</v>
      </c>
      <c r="O181" s="91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216</v>
      </c>
      <c r="AT181" s="227" t="s">
        <v>128</v>
      </c>
      <c r="AU181" s="227" t="s">
        <v>133</v>
      </c>
      <c r="AY181" s="17" t="s">
        <v>125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133</v>
      </c>
      <c r="BK181" s="228">
        <f>ROUND(I181*H181,2)</f>
        <v>0</v>
      </c>
      <c r="BL181" s="17" t="s">
        <v>216</v>
      </c>
      <c r="BM181" s="227" t="s">
        <v>237</v>
      </c>
    </row>
    <row r="182" s="2" customFormat="1" ht="24.15" customHeight="1">
      <c r="A182" s="38"/>
      <c r="B182" s="39"/>
      <c r="C182" s="215" t="s">
        <v>238</v>
      </c>
      <c r="D182" s="215" t="s">
        <v>128</v>
      </c>
      <c r="E182" s="216" t="s">
        <v>239</v>
      </c>
      <c r="F182" s="217" t="s">
        <v>240</v>
      </c>
      <c r="G182" s="218" t="s">
        <v>241</v>
      </c>
      <c r="H182" s="262"/>
      <c r="I182" s="220"/>
      <c r="J182" s="221">
        <f>ROUND(I182*H182,2)</f>
        <v>0</v>
      </c>
      <c r="K182" s="222"/>
      <c r="L182" s="44"/>
      <c r="M182" s="223" t="s">
        <v>1</v>
      </c>
      <c r="N182" s="224" t="s">
        <v>42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216</v>
      </c>
      <c r="AT182" s="227" t="s">
        <v>128</v>
      </c>
      <c r="AU182" s="227" t="s">
        <v>133</v>
      </c>
      <c r="AY182" s="17" t="s">
        <v>125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133</v>
      </c>
      <c r="BK182" s="228">
        <f>ROUND(I182*H182,2)</f>
        <v>0</v>
      </c>
      <c r="BL182" s="17" t="s">
        <v>216</v>
      </c>
      <c r="BM182" s="227" t="s">
        <v>242</v>
      </c>
    </row>
    <row r="183" s="12" customFormat="1" ht="22.8" customHeight="1">
      <c r="A183" s="12"/>
      <c r="B183" s="199"/>
      <c r="C183" s="200"/>
      <c r="D183" s="201" t="s">
        <v>75</v>
      </c>
      <c r="E183" s="213" t="s">
        <v>243</v>
      </c>
      <c r="F183" s="213" t="s">
        <v>244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SUM(P184:P191)</f>
        <v>0</v>
      </c>
      <c r="Q183" s="207"/>
      <c r="R183" s="208">
        <f>SUM(R184:R191)</f>
        <v>0.0024550000000000002</v>
      </c>
      <c r="S183" s="207"/>
      <c r="T183" s="209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133</v>
      </c>
      <c r="AT183" s="211" t="s">
        <v>75</v>
      </c>
      <c r="AU183" s="211" t="s">
        <v>84</v>
      </c>
      <c r="AY183" s="210" t="s">
        <v>125</v>
      </c>
      <c r="BK183" s="212">
        <f>SUM(BK184:BK191)</f>
        <v>0</v>
      </c>
    </row>
    <row r="184" s="2" customFormat="1" ht="16.5" customHeight="1">
      <c r="A184" s="38"/>
      <c r="B184" s="39"/>
      <c r="C184" s="215" t="s">
        <v>7</v>
      </c>
      <c r="D184" s="215" t="s">
        <v>128</v>
      </c>
      <c r="E184" s="216" t="s">
        <v>245</v>
      </c>
      <c r="F184" s="217" t="s">
        <v>246</v>
      </c>
      <c r="G184" s="218" t="s">
        <v>131</v>
      </c>
      <c r="H184" s="219">
        <v>1.6659999999999999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42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216</v>
      </c>
      <c r="AT184" s="227" t="s">
        <v>128</v>
      </c>
      <c r="AU184" s="227" t="s">
        <v>133</v>
      </c>
      <c r="AY184" s="17" t="s">
        <v>125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133</v>
      </c>
      <c r="BK184" s="228">
        <f>ROUND(I184*H184,2)</f>
        <v>0</v>
      </c>
      <c r="BL184" s="17" t="s">
        <v>216</v>
      </c>
      <c r="BM184" s="227" t="s">
        <v>247</v>
      </c>
    </row>
    <row r="185" s="14" customFormat="1">
      <c r="A185" s="14"/>
      <c r="B185" s="240"/>
      <c r="C185" s="241"/>
      <c r="D185" s="231" t="s">
        <v>135</v>
      </c>
      <c r="E185" s="242" t="s">
        <v>1</v>
      </c>
      <c r="F185" s="243" t="s">
        <v>248</v>
      </c>
      <c r="G185" s="241"/>
      <c r="H185" s="244">
        <v>0.316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135</v>
      </c>
      <c r="AU185" s="250" t="s">
        <v>133</v>
      </c>
      <c r="AV185" s="14" t="s">
        <v>133</v>
      </c>
      <c r="AW185" s="14" t="s">
        <v>32</v>
      </c>
      <c r="AX185" s="14" t="s">
        <v>76</v>
      </c>
      <c r="AY185" s="250" t="s">
        <v>125</v>
      </c>
    </row>
    <row r="186" s="14" customFormat="1">
      <c r="A186" s="14"/>
      <c r="B186" s="240"/>
      <c r="C186" s="241"/>
      <c r="D186" s="231" t="s">
        <v>135</v>
      </c>
      <c r="E186" s="242" t="s">
        <v>1</v>
      </c>
      <c r="F186" s="243" t="s">
        <v>249</v>
      </c>
      <c r="G186" s="241"/>
      <c r="H186" s="244">
        <v>1.3500000000000001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135</v>
      </c>
      <c r="AU186" s="250" t="s">
        <v>133</v>
      </c>
      <c r="AV186" s="14" t="s">
        <v>133</v>
      </c>
      <c r="AW186" s="14" t="s">
        <v>32</v>
      </c>
      <c r="AX186" s="14" t="s">
        <v>76</v>
      </c>
      <c r="AY186" s="250" t="s">
        <v>125</v>
      </c>
    </row>
    <row r="187" s="15" customFormat="1">
      <c r="A187" s="15"/>
      <c r="B187" s="251"/>
      <c r="C187" s="252"/>
      <c r="D187" s="231" t="s">
        <v>135</v>
      </c>
      <c r="E187" s="253" t="s">
        <v>1</v>
      </c>
      <c r="F187" s="254" t="s">
        <v>210</v>
      </c>
      <c r="G187" s="252"/>
      <c r="H187" s="255">
        <v>1.6660000000000002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135</v>
      </c>
      <c r="AU187" s="261" t="s">
        <v>133</v>
      </c>
      <c r="AV187" s="15" t="s">
        <v>132</v>
      </c>
      <c r="AW187" s="15" t="s">
        <v>32</v>
      </c>
      <c r="AX187" s="15" t="s">
        <v>84</v>
      </c>
      <c r="AY187" s="261" t="s">
        <v>125</v>
      </c>
    </row>
    <row r="188" s="2" customFormat="1" ht="24.15" customHeight="1">
      <c r="A188" s="38"/>
      <c r="B188" s="39"/>
      <c r="C188" s="215" t="s">
        <v>250</v>
      </c>
      <c r="D188" s="215" t="s">
        <v>128</v>
      </c>
      <c r="E188" s="216" t="s">
        <v>251</v>
      </c>
      <c r="F188" s="217" t="s">
        <v>252</v>
      </c>
      <c r="G188" s="218" t="s">
        <v>131</v>
      </c>
      <c r="H188" s="219">
        <v>0.316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42</v>
      </c>
      <c r="O188" s="91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216</v>
      </c>
      <c r="AT188" s="227" t="s">
        <v>128</v>
      </c>
      <c r="AU188" s="227" t="s">
        <v>133</v>
      </c>
      <c r="AY188" s="17" t="s">
        <v>125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133</v>
      </c>
      <c r="BK188" s="228">
        <f>ROUND(I188*H188,2)</f>
        <v>0</v>
      </c>
      <c r="BL188" s="17" t="s">
        <v>216</v>
      </c>
      <c r="BM188" s="227" t="s">
        <v>253</v>
      </c>
    </row>
    <row r="189" s="14" customFormat="1">
      <c r="A189" s="14"/>
      <c r="B189" s="240"/>
      <c r="C189" s="241"/>
      <c r="D189" s="231" t="s">
        <v>135</v>
      </c>
      <c r="E189" s="242" t="s">
        <v>1</v>
      </c>
      <c r="F189" s="243" t="s">
        <v>248</v>
      </c>
      <c r="G189" s="241"/>
      <c r="H189" s="244">
        <v>0.316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135</v>
      </c>
      <c r="AU189" s="250" t="s">
        <v>133</v>
      </c>
      <c r="AV189" s="14" t="s">
        <v>133</v>
      </c>
      <c r="AW189" s="14" t="s">
        <v>32</v>
      </c>
      <c r="AX189" s="14" t="s">
        <v>84</v>
      </c>
      <c r="AY189" s="250" t="s">
        <v>125</v>
      </c>
    </row>
    <row r="190" s="2" customFormat="1" ht="24.15" customHeight="1">
      <c r="A190" s="38"/>
      <c r="B190" s="39"/>
      <c r="C190" s="263" t="s">
        <v>254</v>
      </c>
      <c r="D190" s="263" t="s">
        <v>255</v>
      </c>
      <c r="E190" s="264" t="s">
        <v>256</v>
      </c>
      <c r="F190" s="265" t="s">
        <v>257</v>
      </c>
      <c r="G190" s="266" t="s">
        <v>131</v>
      </c>
      <c r="H190" s="267">
        <v>0.5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42</v>
      </c>
      <c r="O190" s="91"/>
      <c r="P190" s="225">
        <f>O190*H190</f>
        <v>0</v>
      </c>
      <c r="Q190" s="225">
        <v>0.0049100000000000003</v>
      </c>
      <c r="R190" s="225">
        <f>Q190*H190</f>
        <v>0.0024550000000000002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258</v>
      </c>
      <c r="AT190" s="227" t="s">
        <v>255</v>
      </c>
      <c r="AU190" s="227" t="s">
        <v>133</v>
      </c>
      <c r="AY190" s="17" t="s">
        <v>125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133</v>
      </c>
      <c r="BK190" s="228">
        <f>ROUND(I190*H190,2)</f>
        <v>0</v>
      </c>
      <c r="BL190" s="17" t="s">
        <v>216</v>
      </c>
      <c r="BM190" s="227" t="s">
        <v>259</v>
      </c>
    </row>
    <row r="191" s="2" customFormat="1" ht="24.15" customHeight="1">
      <c r="A191" s="38"/>
      <c r="B191" s="39"/>
      <c r="C191" s="215" t="s">
        <v>260</v>
      </c>
      <c r="D191" s="215" t="s">
        <v>128</v>
      </c>
      <c r="E191" s="216" t="s">
        <v>261</v>
      </c>
      <c r="F191" s="217" t="s">
        <v>262</v>
      </c>
      <c r="G191" s="218" t="s">
        <v>241</v>
      </c>
      <c r="H191" s="262"/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42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216</v>
      </c>
      <c r="AT191" s="227" t="s">
        <v>128</v>
      </c>
      <c r="AU191" s="227" t="s">
        <v>133</v>
      </c>
      <c r="AY191" s="17" t="s">
        <v>125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133</v>
      </c>
      <c r="BK191" s="228">
        <f>ROUND(I191*H191,2)</f>
        <v>0</v>
      </c>
      <c r="BL191" s="17" t="s">
        <v>216</v>
      </c>
      <c r="BM191" s="227" t="s">
        <v>263</v>
      </c>
    </row>
    <row r="192" s="12" customFormat="1" ht="22.8" customHeight="1">
      <c r="A192" s="12"/>
      <c r="B192" s="199"/>
      <c r="C192" s="200"/>
      <c r="D192" s="201" t="s">
        <v>75</v>
      </c>
      <c r="E192" s="213" t="s">
        <v>264</v>
      </c>
      <c r="F192" s="213" t="s">
        <v>265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P193</f>
        <v>0</v>
      </c>
      <c r="Q192" s="207"/>
      <c r="R192" s="208">
        <f>R193</f>
        <v>0</v>
      </c>
      <c r="S192" s="207"/>
      <c r="T192" s="209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133</v>
      </c>
      <c r="AT192" s="211" t="s">
        <v>75</v>
      </c>
      <c r="AU192" s="211" t="s">
        <v>84</v>
      </c>
      <c r="AY192" s="210" t="s">
        <v>125</v>
      </c>
      <c r="BK192" s="212">
        <f>BK193</f>
        <v>0</v>
      </c>
    </row>
    <row r="193" s="2" customFormat="1" ht="16.5" customHeight="1">
      <c r="A193" s="38"/>
      <c r="B193" s="39"/>
      <c r="C193" s="215" t="s">
        <v>266</v>
      </c>
      <c r="D193" s="215" t="s">
        <v>128</v>
      </c>
      <c r="E193" s="216" t="s">
        <v>267</v>
      </c>
      <c r="F193" s="217" t="s">
        <v>268</v>
      </c>
      <c r="G193" s="218" t="s">
        <v>162</v>
      </c>
      <c r="H193" s="219">
        <v>1</v>
      </c>
      <c r="I193" s="220"/>
      <c r="J193" s="221">
        <f>ROUND(I193*H193,2)</f>
        <v>0</v>
      </c>
      <c r="K193" s="222"/>
      <c r="L193" s="44"/>
      <c r="M193" s="223" t="s">
        <v>1</v>
      </c>
      <c r="N193" s="224" t="s">
        <v>42</v>
      </c>
      <c r="O193" s="91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7" t="s">
        <v>216</v>
      </c>
      <c r="AT193" s="227" t="s">
        <v>128</v>
      </c>
      <c r="AU193" s="227" t="s">
        <v>133</v>
      </c>
      <c r="AY193" s="17" t="s">
        <v>125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133</v>
      </c>
      <c r="BK193" s="228">
        <f>ROUND(I193*H193,2)</f>
        <v>0</v>
      </c>
      <c r="BL193" s="17" t="s">
        <v>216</v>
      </c>
      <c r="BM193" s="227" t="s">
        <v>269</v>
      </c>
    </row>
    <row r="194" s="12" customFormat="1" ht="22.8" customHeight="1">
      <c r="A194" s="12"/>
      <c r="B194" s="199"/>
      <c r="C194" s="200"/>
      <c r="D194" s="201" t="s">
        <v>75</v>
      </c>
      <c r="E194" s="213" t="s">
        <v>270</v>
      </c>
      <c r="F194" s="213" t="s">
        <v>271</v>
      </c>
      <c r="G194" s="200"/>
      <c r="H194" s="200"/>
      <c r="I194" s="203"/>
      <c r="J194" s="214">
        <f>BK194</f>
        <v>0</v>
      </c>
      <c r="K194" s="200"/>
      <c r="L194" s="205"/>
      <c r="M194" s="206"/>
      <c r="N194" s="207"/>
      <c r="O194" s="207"/>
      <c r="P194" s="208">
        <f>SUM(P195:P198)</f>
        <v>0</v>
      </c>
      <c r="Q194" s="207"/>
      <c r="R194" s="208">
        <f>SUM(R195:R198)</f>
        <v>0</v>
      </c>
      <c r="S194" s="207"/>
      <c r="T194" s="209">
        <f>SUM(T195:T198)</f>
        <v>0.237145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133</v>
      </c>
      <c r="AT194" s="211" t="s">
        <v>75</v>
      </c>
      <c r="AU194" s="211" t="s">
        <v>84</v>
      </c>
      <c r="AY194" s="210" t="s">
        <v>125</v>
      </c>
      <c r="BK194" s="212">
        <f>SUM(BK195:BK198)</f>
        <v>0</v>
      </c>
    </row>
    <row r="195" s="2" customFormat="1" ht="16.5" customHeight="1">
      <c r="A195" s="38"/>
      <c r="B195" s="39"/>
      <c r="C195" s="215" t="s">
        <v>272</v>
      </c>
      <c r="D195" s="215" t="s">
        <v>128</v>
      </c>
      <c r="E195" s="216" t="s">
        <v>273</v>
      </c>
      <c r="F195" s="217" t="s">
        <v>274</v>
      </c>
      <c r="G195" s="218" t="s">
        <v>177</v>
      </c>
      <c r="H195" s="219">
        <v>2.5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42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0.014919999999999999</v>
      </c>
      <c r="T195" s="226">
        <f>S195*H195</f>
        <v>0.0373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216</v>
      </c>
      <c r="AT195" s="227" t="s">
        <v>128</v>
      </c>
      <c r="AU195" s="227" t="s">
        <v>133</v>
      </c>
      <c r="AY195" s="17" t="s">
        <v>125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133</v>
      </c>
      <c r="BK195" s="228">
        <f>ROUND(I195*H195,2)</f>
        <v>0</v>
      </c>
      <c r="BL195" s="17" t="s">
        <v>216</v>
      </c>
      <c r="BM195" s="227" t="s">
        <v>275</v>
      </c>
    </row>
    <row r="196" s="2" customFormat="1" ht="16.5" customHeight="1">
      <c r="A196" s="38"/>
      <c r="B196" s="39"/>
      <c r="C196" s="215" t="s">
        <v>276</v>
      </c>
      <c r="D196" s="215" t="s">
        <v>128</v>
      </c>
      <c r="E196" s="216" t="s">
        <v>277</v>
      </c>
      <c r="F196" s="217" t="s">
        <v>278</v>
      </c>
      <c r="G196" s="218" t="s">
        <v>177</v>
      </c>
      <c r="H196" s="219">
        <v>1.5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42</v>
      </c>
      <c r="O196" s="91"/>
      <c r="P196" s="225">
        <f>O196*H196</f>
        <v>0</v>
      </c>
      <c r="Q196" s="225">
        <v>0</v>
      </c>
      <c r="R196" s="225">
        <f>Q196*H196</f>
        <v>0</v>
      </c>
      <c r="S196" s="225">
        <v>0.03065</v>
      </c>
      <c r="T196" s="226">
        <f>S196*H196</f>
        <v>0.045975000000000002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216</v>
      </c>
      <c r="AT196" s="227" t="s">
        <v>128</v>
      </c>
      <c r="AU196" s="227" t="s">
        <v>133</v>
      </c>
      <c r="AY196" s="17" t="s">
        <v>125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133</v>
      </c>
      <c r="BK196" s="228">
        <f>ROUND(I196*H196,2)</f>
        <v>0</v>
      </c>
      <c r="BL196" s="17" t="s">
        <v>216</v>
      </c>
      <c r="BM196" s="227" t="s">
        <v>279</v>
      </c>
    </row>
    <row r="197" s="2" customFormat="1" ht="16.5" customHeight="1">
      <c r="A197" s="38"/>
      <c r="B197" s="39"/>
      <c r="C197" s="215" t="s">
        <v>280</v>
      </c>
      <c r="D197" s="215" t="s">
        <v>128</v>
      </c>
      <c r="E197" s="216" t="s">
        <v>281</v>
      </c>
      <c r="F197" s="217" t="s">
        <v>282</v>
      </c>
      <c r="G197" s="218" t="s">
        <v>177</v>
      </c>
      <c r="H197" s="219">
        <v>23</v>
      </c>
      <c r="I197" s="220"/>
      <c r="J197" s="221">
        <f>ROUND(I197*H197,2)</f>
        <v>0</v>
      </c>
      <c r="K197" s="222"/>
      <c r="L197" s="44"/>
      <c r="M197" s="223" t="s">
        <v>1</v>
      </c>
      <c r="N197" s="224" t="s">
        <v>42</v>
      </c>
      <c r="O197" s="91"/>
      <c r="P197" s="225">
        <f>O197*H197</f>
        <v>0</v>
      </c>
      <c r="Q197" s="225">
        <v>0</v>
      </c>
      <c r="R197" s="225">
        <f>Q197*H197</f>
        <v>0</v>
      </c>
      <c r="S197" s="225">
        <v>0.0066899999999999998</v>
      </c>
      <c r="T197" s="226">
        <f>S197*H197</f>
        <v>0.15387000000000001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7" t="s">
        <v>216</v>
      </c>
      <c r="AT197" s="227" t="s">
        <v>128</v>
      </c>
      <c r="AU197" s="227" t="s">
        <v>133</v>
      </c>
      <c r="AY197" s="17" t="s">
        <v>125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7" t="s">
        <v>133</v>
      </c>
      <c r="BK197" s="228">
        <f>ROUND(I197*H197,2)</f>
        <v>0</v>
      </c>
      <c r="BL197" s="17" t="s">
        <v>216</v>
      </c>
      <c r="BM197" s="227" t="s">
        <v>283</v>
      </c>
    </row>
    <row r="198" s="2" customFormat="1" ht="24.15" customHeight="1">
      <c r="A198" s="38"/>
      <c r="B198" s="39"/>
      <c r="C198" s="215" t="s">
        <v>284</v>
      </c>
      <c r="D198" s="215" t="s">
        <v>128</v>
      </c>
      <c r="E198" s="216" t="s">
        <v>285</v>
      </c>
      <c r="F198" s="217" t="s">
        <v>286</v>
      </c>
      <c r="G198" s="218" t="s">
        <v>192</v>
      </c>
      <c r="H198" s="219">
        <v>0.23699999999999999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42</v>
      </c>
      <c r="O198" s="91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216</v>
      </c>
      <c r="AT198" s="227" t="s">
        <v>128</v>
      </c>
      <c r="AU198" s="227" t="s">
        <v>133</v>
      </c>
      <c r="AY198" s="17" t="s">
        <v>125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133</v>
      </c>
      <c r="BK198" s="228">
        <f>ROUND(I198*H198,2)</f>
        <v>0</v>
      </c>
      <c r="BL198" s="17" t="s">
        <v>216</v>
      </c>
      <c r="BM198" s="227" t="s">
        <v>287</v>
      </c>
    </row>
    <row r="199" s="12" customFormat="1" ht="22.8" customHeight="1">
      <c r="A199" s="12"/>
      <c r="B199" s="199"/>
      <c r="C199" s="200"/>
      <c r="D199" s="201" t="s">
        <v>75</v>
      </c>
      <c r="E199" s="213" t="s">
        <v>288</v>
      </c>
      <c r="F199" s="213" t="s">
        <v>289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SUM(P200:P205)</f>
        <v>0</v>
      </c>
      <c r="Q199" s="207"/>
      <c r="R199" s="208">
        <f>SUM(R200:R205)</f>
        <v>0</v>
      </c>
      <c r="S199" s="207"/>
      <c r="T199" s="209">
        <f>SUM(T200:T205)</f>
        <v>0.32198999999999994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133</v>
      </c>
      <c r="AT199" s="211" t="s">
        <v>75</v>
      </c>
      <c r="AU199" s="211" t="s">
        <v>84</v>
      </c>
      <c r="AY199" s="210" t="s">
        <v>125</v>
      </c>
      <c r="BK199" s="212">
        <f>SUM(BK200:BK205)</f>
        <v>0</v>
      </c>
    </row>
    <row r="200" s="2" customFormat="1" ht="24.15" customHeight="1">
      <c r="A200" s="38"/>
      <c r="B200" s="39"/>
      <c r="C200" s="215" t="s">
        <v>290</v>
      </c>
      <c r="D200" s="215" t="s">
        <v>128</v>
      </c>
      <c r="E200" s="216" t="s">
        <v>291</v>
      </c>
      <c r="F200" s="217" t="s">
        <v>292</v>
      </c>
      <c r="G200" s="218" t="s">
        <v>177</v>
      </c>
      <c r="H200" s="219">
        <v>25</v>
      </c>
      <c r="I200" s="220"/>
      <c r="J200" s="221">
        <f>ROUND(I200*H200,2)</f>
        <v>0</v>
      </c>
      <c r="K200" s="222"/>
      <c r="L200" s="44"/>
      <c r="M200" s="223" t="s">
        <v>1</v>
      </c>
      <c r="N200" s="224" t="s">
        <v>42</v>
      </c>
      <c r="O200" s="91"/>
      <c r="P200" s="225">
        <f>O200*H200</f>
        <v>0</v>
      </c>
      <c r="Q200" s="225">
        <v>0</v>
      </c>
      <c r="R200" s="225">
        <f>Q200*H200</f>
        <v>0</v>
      </c>
      <c r="S200" s="225">
        <v>0.0021299999999999999</v>
      </c>
      <c r="T200" s="226">
        <f>S200*H200</f>
        <v>0.053249999999999999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7" t="s">
        <v>216</v>
      </c>
      <c r="AT200" s="227" t="s">
        <v>128</v>
      </c>
      <c r="AU200" s="227" t="s">
        <v>133</v>
      </c>
      <c r="AY200" s="17" t="s">
        <v>125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7" t="s">
        <v>133</v>
      </c>
      <c r="BK200" s="228">
        <f>ROUND(I200*H200,2)</f>
        <v>0</v>
      </c>
      <c r="BL200" s="17" t="s">
        <v>216</v>
      </c>
      <c r="BM200" s="227" t="s">
        <v>293</v>
      </c>
    </row>
    <row r="201" s="2" customFormat="1" ht="24.15" customHeight="1">
      <c r="A201" s="38"/>
      <c r="B201" s="39"/>
      <c r="C201" s="215" t="s">
        <v>294</v>
      </c>
      <c r="D201" s="215" t="s">
        <v>128</v>
      </c>
      <c r="E201" s="216" t="s">
        <v>295</v>
      </c>
      <c r="F201" s="217" t="s">
        <v>296</v>
      </c>
      <c r="G201" s="218" t="s">
        <v>177</v>
      </c>
      <c r="H201" s="219">
        <v>50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42</v>
      </c>
      <c r="O201" s="91"/>
      <c r="P201" s="225">
        <f>O201*H201</f>
        <v>0</v>
      </c>
      <c r="Q201" s="225">
        <v>0</v>
      </c>
      <c r="R201" s="225">
        <f>Q201*H201</f>
        <v>0</v>
      </c>
      <c r="S201" s="225">
        <v>0.0049699999999999996</v>
      </c>
      <c r="T201" s="226">
        <f>S201*H201</f>
        <v>0.24849999999999997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216</v>
      </c>
      <c r="AT201" s="227" t="s">
        <v>128</v>
      </c>
      <c r="AU201" s="227" t="s">
        <v>133</v>
      </c>
      <c r="AY201" s="17" t="s">
        <v>125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133</v>
      </c>
      <c r="BK201" s="228">
        <f>ROUND(I201*H201,2)</f>
        <v>0</v>
      </c>
      <c r="BL201" s="17" t="s">
        <v>216</v>
      </c>
      <c r="BM201" s="227" t="s">
        <v>297</v>
      </c>
    </row>
    <row r="202" s="2" customFormat="1" ht="16.5" customHeight="1">
      <c r="A202" s="38"/>
      <c r="B202" s="39"/>
      <c r="C202" s="215" t="s">
        <v>258</v>
      </c>
      <c r="D202" s="215" t="s">
        <v>128</v>
      </c>
      <c r="E202" s="216" t="s">
        <v>298</v>
      </c>
      <c r="F202" s="217" t="s">
        <v>299</v>
      </c>
      <c r="G202" s="218" t="s">
        <v>177</v>
      </c>
      <c r="H202" s="219">
        <v>75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42</v>
      </c>
      <c r="O202" s="91"/>
      <c r="P202" s="225">
        <f>O202*H202</f>
        <v>0</v>
      </c>
      <c r="Q202" s="225">
        <v>0</v>
      </c>
      <c r="R202" s="225">
        <f>Q202*H202</f>
        <v>0</v>
      </c>
      <c r="S202" s="225">
        <v>0.00023000000000000001</v>
      </c>
      <c r="T202" s="226">
        <f>S202*H202</f>
        <v>0.017250000000000001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216</v>
      </c>
      <c r="AT202" s="227" t="s">
        <v>128</v>
      </c>
      <c r="AU202" s="227" t="s">
        <v>133</v>
      </c>
      <c r="AY202" s="17" t="s">
        <v>125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133</v>
      </c>
      <c r="BK202" s="228">
        <f>ROUND(I202*H202,2)</f>
        <v>0</v>
      </c>
      <c r="BL202" s="17" t="s">
        <v>216</v>
      </c>
      <c r="BM202" s="227" t="s">
        <v>300</v>
      </c>
    </row>
    <row r="203" s="2" customFormat="1" ht="21.75" customHeight="1">
      <c r="A203" s="38"/>
      <c r="B203" s="39"/>
      <c r="C203" s="215" t="s">
        <v>301</v>
      </c>
      <c r="D203" s="215" t="s">
        <v>128</v>
      </c>
      <c r="E203" s="216" t="s">
        <v>302</v>
      </c>
      <c r="F203" s="217" t="s">
        <v>303</v>
      </c>
      <c r="G203" s="218" t="s">
        <v>304</v>
      </c>
      <c r="H203" s="219">
        <v>1</v>
      </c>
      <c r="I203" s="220"/>
      <c r="J203" s="221">
        <f>ROUND(I203*H203,2)</f>
        <v>0</v>
      </c>
      <c r="K203" s="222"/>
      <c r="L203" s="44"/>
      <c r="M203" s="223" t="s">
        <v>1</v>
      </c>
      <c r="N203" s="224" t="s">
        <v>42</v>
      </c>
      <c r="O203" s="91"/>
      <c r="P203" s="225">
        <f>O203*H203</f>
        <v>0</v>
      </c>
      <c r="Q203" s="225">
        <v>0</v>
      </c>
      <c r="R203" s="225">
        <f>Q203*H203</f>
        <v>0</v>
      </c>
      <c r="S203" s="225">
        <v>0.00052999999999999998</v>
      </c>
      <c r="T203" s="226">
        <f>S203*H203</f>
        <v>0.00052999999999999998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7" t="s">
        <v>216</v>
      </c>
      <c r="AT203" s="227" t="s">
        <v>128</v>
      </c>
      <c r="AU203" s="227" t="s">
        <v>133</v>
      </c>
      <c r="AY203" s="17" t="s">
        <v>125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7" t="s">
        <v>133</v>
      </c>
      <c r="BK203" s="228">
        <f>ROUND(I203*H203,2)</f>
        <v>0</v>
      </c>
      <c r="BL203" s="17" t="s">
        <v>216</v>
      </c>
      <c r="BM203" s="227" t="s">
        <v>305</v>
      </c>
    </row>
    <row r="204" s="2" customFormat="1" ht="21.75" customHeight="1">
      <c r="A204" s="38"/>
      <c r="B204" s="39"/>
      <c r="C204" s="215" t="s">
        <v>306</v>
      </c>
      <c r="D204" s="215" t="s">
        <v>128</v>
      </c>
      <c r="E204" s="216" t="s">
        <v>307</v>
      </c>
      <c r="F204" s="217" t="s">
        <v>308</v>
      </c>
      <c r="G204" s="218" t="s">
        <v>304</v>
      </c>
      <c r="H204" s="219">
        <v>2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42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0.00123</v>
      </c>
      <c r="T204" s="226">
        <f>S204*H204</f>
        <v>0.0024599999999999999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216</v>
      </c>
      <c r="AT204" s="227" t="s">
        <v>128</v>
      </c>
      <c r="AU204" s="227" t="s">
        <v>133</v>
      </c>
      <c r="AY204" s="17" t="s">
        <v>125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133</v>
      </c>
      <c r="BK204" s="228">
        <f>ROUND(I204*H204,2)</f>
        <v>0</v>
      </c>
      <c r="BL204" s="17" t="s">
        <v>216</v>
      </c>
      <c r="BM204" s="227" t="s">
        <v>309</v>
      </c>
    </row>
    <row r="205" s="2" customFormat="1" ht="24.15" customHeight="1">
      <c r="A205" s="38"/>
      <c r="B205" s="39"/>
      <c r="C205" s="215" t="s">
        <v>310</v>
      </c>
      <c r="D205" s="215" t="s">
        <v>128</v>
      </c>
      <c r="E205" s="216" t="s">
        <v>311</v>
      </c>
      <c r="F205" s="217" t="s">
        <v>312</v>
      </c>
      <c r="G205" s="218" t="s">
        <v>192</v>
      </c>
      <c r="H205" s="219">
        <v>0.32000000000000001</v>
      </c>
      <c r="I205" s="220"/>
      <c r="J205" s="221">
        <f>ROUND(I205*H205,2)</f>
        <v>0</v>
      </c>
      <c r="K205" s="222"/>
      <c r="L205" s="44"/>
      <c r="M205" s="223" t="s">
        <v>1</v>
      </c>
      <c r="N205" s="224" t="s">
        <v>42</v>
      </c>
      <c r="O205" s="91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7" t="s">
        <v>216</v>
      </c>
      <c r="AT205" s="227" t="s">
        <v>128</v>
      </c>
      <c r="AU205" s="227" t="s">
        <v>133</v>
      </c>
      <c r="AY205" s="17" t="s">
        <v>125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7" t="s">
        <v>133</v>
      </c>
      <c r="BK205" s="228">
        <f>ROUND(I205*H205,2)</f>
        <v>0</v>
      </c>
      <c r="BL205" s="17" t="s">
        <v>216</v>
      </c>
      <c r="BM205" s="227" t="s">
        <v>313</v>
      </c>
    </row>
    <row r="206" s="12" customFormat="1" ht="22.8" customHeight="1">
      <c r="A206" s="12"/>
      <c r="B206" s="199"/>
      <c r="C206" s="200"/>
      <c r="D206" s="201" t="s">
        <v>75</v>
      </c>
      <c r="E206" s="213" t="s">
        <v>314</v>
      </c>
      <c r="F206" s="213" t="s">
        <v>315</v>
      </c>
      <c r="G206" s="200"/>
      <c r="H206" s="200"/>
      <c r="I206" s="203"/>
      <c r="J206" s="214">
        <f>BK206</f>
        <v>0</v>
      </c>
      <c r="K206" s="200"/>
      <c r="L206" s="205"/>
      <c r="M206" s="206"/>
      <c r="N206" s="207"/>
      <c r="O206" s="207"/>
      <c r="P206" s="208">
        <f>SUM(P207:P212)</f>
        <v>0</v>
      </c>
      <c r="Q206" s="207"/>
      <c r="R206" s="208">
        <f>SUM(R207:R212)</f>
        <v>0</v>
      </c>
      <c r="S206" s="207"/>
      <c r="T206" s="209">
        <f>SUM(T207:T212)</f>
        <v>0.19182000000000002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0" t="s">
        <v>133</v>
      </c>
      <c r="AT206" s="211" t="s">
        <v>75</v>
      </c>
      <c r="AU206" s="211" t="s">
        <v>84</v>
      </c>
      <c r="AY206" s="210" t="s">
        <v>125</v>
      </c>
      <c r="BK206" s="212">
        <f>SUM(BK207:BK212)</f>
        <v>0</v>
      </c>
    </row>
    <row r="207" s="2" customFormat="1" ht="16.5" customHeight="1">
      <c r="A207" s="38"/>
      <c r="B207" s="39"/>
      <c r="C207" s="215" t="s">
        <v>316</v>
      </c>
      <c r="D207" s="215" t="s">
        <v>128</v>
      </c>
      <c r="E207" s="216" t="s">
        <v>317</v>
      </c>
      <c r="F207" s="217" t="s">
        <v>318</v>
      </c>
      <c r="G207" s="218" t="s">
        <v>162</v>
      </c>
      <c r="H207" s="219">
        <v>1</v>
      </c>
      <c r="I207" s="220"/>
      <c r="J207" s="221">
        <f>ROUND(I207*H207,2)</f>
        <v>0</v>
      </c>
      <c r="K207" s="222"/>
      <c r="L207" s="44"/>
      <c r="M207" s="223" t="s">
        <v>1</v>
      </c>
      <c r="N207" s="224" t="s">
        <v>42</v>
      </c>
      <c r="O207" s="91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7" t="s">
        <v>216</v>
      </c>
      <c r="AT207" s="227" t="s">
        <v>128</v>
      </c>
      <c r="AU207" s="227" t="s">
        <v>133</v>
      </c>
      <c r="AY207" s="17" t="s">
        <v>125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7" t="s">
        <v>133</v>
      </c>
      <c r="BK207" s="228">
        <f>ROUND(I207*H207,2)</f>
        <v>0</v>
      </c>
      <c r="BL207" s="17" t="s">
        <v>216</v>
      </c>
      <c r="BM207" s="227" t="s">
        <v>319</v>
      </c>
    </row>
    <row r="208" s="2" customFormat="1" ht="24.15" customHeight="1">
      <c r="A208" s="38"/>
      <c r="B208" s="39"/>
      <c r="C208" s="215" t="s">
        <v>320</v>
      </c>
      <c r="D208" s="215" t="s">
        <v>128</v>
      </c>
      <c r="E208" s="216" t="s">
        <v>321</v>
      </c>
      <c r="F208" s="217" t="s">
        <v>322</v>
      </c>
      <c r="G208" s="218" t="s">
        <v>304</v>
      </c>
      <c r="H208" s="219">
        <v>1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42</v>
      </c>
      <c r="O208" s="91"/>
      <c r="P208" s="225">
        <f>O208*H208</f>
        <v>0</v>
      </c>
      <c r="Q208" s="225">
        <v>0</v>
      </c>
      <c r="R208" s="225">
        <f>Q208*H208</f>
        <v>0</v>
      </c>
      <c r="S208" s="225">
        <v>0.0054999999999999997</v>
      </c>
      <c r="T208" s="226">
        <f>S208*H208</f>
        <v>0.0054999999999999997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216</v>
      </c>
      <c r="AT208" s="227" t="s">
        <v>128</v>
      </c>
      <c r="AU208" s="227" t="s">
        <v>133</v>
      </c>
      <c r="AY208" s="17" t="s">
        <v>125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133</v>
      </c>
      <c r="BK208" s="228">
        <f>ROUND(I208*H208,2)</f>
        <v>0</v>
      </c>
      <c r="BL208" s="17" t="s">
        <v>216</v>
      </c>
      <c r="BM208" s="227" t="s">
        <v>323</v>
      </c>
    </row>
    <row r="209" s="2" customFormat="1" ht="24.15" customHeight="1">
      <c r="A209" s="38"/>
      <c r="B209" s="39"/>
      <c r="C209" s="215" t="s">
        <v>324</v>
      </c>
      <c r="D209" s="215" t="s">
        <v>128</v>
      </c>
      <c r="E209" s="216" t="s">
        <v>325</v>
      </c>
      <c r="F209" s="217" t="s">
        <v>326</v>
      </c>
      <c r="G209" s="218" t="s">
        <v>177</v>
      </c>
      <c r="H209" s="219">
        <v>22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42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0.0082100000000000003</v>
      </c>
      <c r="T209" s="226">
        <f>S209*H209</f>
        <v>0.18062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216</v>
      </c>
      <c r="AT209" s="227" t="s">
        <v>128</v>
      </c>
      <c r="AU209" s="227" t="s">
        <v>133</v>
      </c>
      <c r="AY209" s="17" t="s">
        <v>125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133</v>
      </c>
      <c r="BK209" s="228">
        <f>ROUND(I209*H209,2)</f>
        <v>0</v>
      </c>
      <c r="BL209" s="17" t="s">
        <v>216</v>
      </c>
      <c r="BM209" s="227" t="s">
        <v>327</v>
      </c>
    </row>
    <row r="210" s="13" customFormat="1">
      <c r="A210" s="13"/>
      <c r="B210" s="229"/>
      <c r="C210" s="230"/>
      <c r="D210" s="231" t="s">
        <v>135</v>
      </c>
      <c r="E210" s="232" t="s">
        <v>1</v>
      </c>
      <c r="F210" s="233" t="s">
        <v>328</v>
      </c>
      <c r="G210" s="230"/>
      <c r="H210" s="232" t="s">
        <v>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135</v>
      </c>
      <c r="AU210" s="239" t="s">
        <v>133</v>
      </c>
      <c r="AV210" s="13" t="s">
        <v>84</v>
      </c>
      <c r="AW210" s="13" t="s">
        <v>32</v>
      </c>
      <c r="AX210" s="13" t="s">
        <v>76</v>
      </c>
      <c r="AY210" s="239" t="s">
        <v>125</v>
      </c>
    </row>
    <row r="211" s="14" customFormat="1">
      <c r="A211" s="14"/>
      <c r="B211" s="240"/>
      <c r="C211" s="241"/>
      <c r="D211" s="231" t="s">
        <v>135</v>
      </c>
      <c r="E211" s="242" t="s">
        <v>1</v>
      </c>
      <c r="F211" s="243" t="s">
        <v>250</v>
      </c>
      <c r="G211" s="241"/>
      <c r="H211" s="244">
        <v>22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135</v>
      </c>
      <c r="AU211" s="250" t="s">
        <v>133</v>
      </c>
      <c r="AV211" s="14" t="s">
        <v>133</v>
      </c>
      <c r="AW211" s="14" t="s">
        <v>32</v>
      </c>
      <c r="AX211" s="14" t="s">
        <v>84</v>
      </c>
      <c r="AY211" s="250" t="s">
        <v>125</v>
      </c>
    </row>
    <row r="212" s="2" customFormat="1" ht="33" customHeight="1">
      <c r="A212" s="38"/>
      <c r="B212" s="39"/>
      <c r="C212" s="215" t="s">
        <v>329</v>
      </c>
      <c r="D212" s="215" t="s">
        <v>128</v>
      </c>
      <c r="E212" s="216" t="s">
        <v>330</v>
      </c>
      <c r="F212" s="217" t="s">
        <v>331</v>
      </c>
      <c r="G212" s="218" t="s">
        <v>304</v>
      </c>
      <c r="H212" s="219">
        <v>1</v>
      </c>
      <c r="I212" s="220"/>
      <c r="J212" s="221">
        <f>ROUND(I212*H212,2)</f>
        <v>0</v>
      </c>
      <c r="K212" s="222"/>
      <c r="L212" s="44"/>
      <c r="M212" s="223" t="s">
        <v>1</v>
      </c>
      <c r="N212" s="224" t="s">
        <v>42</v>
      </c>
      <c r="O212" s="91"/>
      <c r="P212" s="225">
        <f>O212*H212</f>
        <v>0</v>
      </c>
      <c r="Q212" s="225">
        <v>0</v>
      </c>
      <c r="R212" s="225">
        <f>Q212*H212</f>
        <v>0</v>
      </c>
      <c r="S212" s="225">
        <v>0.0057000000000000002</v>
      </c>
      <c r="T212" s="226">
        <f>S212*H212</f>
        <v>0.0057000000000000002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7" t="s">
        <v>216</v>
      </c>
      <c r="AT212" s="227" t="s">
        <v>128</v>
      </c>
      <c r="AU212" s="227" t="s">
        <v>133</v>
      </c>
      <c r="AY212" s="17" t="s">
        <v>125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133</v>
      </c>
      <c r="BK212" s="228">
        <f>ROUND(I212*H212,2)</f>
        <v>0</v>
      </c>
      <c r="BL212" s="17" t="s">
        <v>216</v>
      </c>
      <c r="BM212" s="227" t="s">
        <v>332</v>
      </c>
    </row>
    <row r="213" s="12" customFormat="1" ht="22.8" customHeight="1">
      <c r="A213" s="12"/>
      <c r="B213" s="199"/>
      <c r="C213" s="200"/>
      <c r="D213" s="201" t="s">
        <v>75</v>
      </c>
      <c r="E213" s="213" t="s">
        <v>333</v>
      </c>
      <c r="F213" s="213" t="s">
        <v>334</v>
      </c>
      <c r="G213" s="200"/>
      <c r="H213" s="200"/>
      <c r="I213" s="203"/>
      <c r="J213" s="214">
        <f>BK213</f>
        <v>0</v>
      </c>
      <c r="K213" s="200"/>
      <c r="L213" s="205"/>
      <c r="M213" s="206"/>
      <c r="N213" s="207"/>
      <c r="O213" s="207"/>
      <c r="P213" s="208">
        <f>SUM(P214:P219)</f>
        <v>0</v>
      </c>
      <c r="Q213" s="207"/>
      <c r="R213" s="208">
        <f>SUM(R214:R219)</f>
        <v>0.037520999999999999</v>
      </c>
      <c r="S213" s="207"/>
      <c r="T213" s="209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133</v>
      </c>
      <c r="AT213" s="211" t="s">
        <v>75</v>
      </c>
      <c r="AU213" s="211" t="s">
        <v>84</v>
      </c>
      <c r="AY213" s="210" t="s">
        <v>125</v>
      </c>
      <c r="BK213" s="212">
        <f>SUM(BK214:BK219)</f>
        <v>0</v>
      </c>
    </row>
    <row r="214" s="2" customFormat="1" ht="24.15" customHeight="1">
      <c r="A214" s="38"/>
      <c r="B214" s="39"/>
      <c r="C214" s="215" t="s">
        <v>335</v>
      </c>
      <c r="D214" s="215" t="s">
        <v>128</v>
      </c>
      <c r="E214" s="216" t="s">
        <v>336</v>
      </c>
      <c r="F214" s="217" t="s">
        <v>337</v>
      </c>
      <c r="G214" s="218" t="s">
        <v>131</v>
      </c>
      <c r="H214" s="219">
        <v>0.316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42</v>
      </c>
      <c r="O214" s="91"/>
      <c r="P214" s="225">
        <f>O214*H214</f>
        <v>0</v>
      </c>
      <c r="Q214" s="225">
        <v>0.024590000000000001</v>
      </c>
      <c r="R214" s="225">
        <f>Q214*H214</f>
        <v>0.00777044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216</v>
      </c>
      <c r="AT214" s="227" t="s">
        <v>128</v>
      </c>
      <c r="AU214" s="227" t="s">
        <v>133</v>
      </c>
      <c r="AY214" s="17" t="s">
        <v>125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133</v>
      </c>
      <c r="BK214" s="228">
        <f>ROUND(I214*H214,2)</f>
        <v>0</v>
      </c>
      <c r="BL214" s="17" t="s">
        <v>216</v>
      </c>
      <c r="BM214" s="227" t="s">
        <v>338</v>
      </c>
    </row>
    <row r="215" s="14" customFormat="1">
      <c r="A215" s="14"/>
      <c r="B215" s="240"/>
      <c r="C215" s="241"/>
      <c r="D215" s="231" t="s">
        <v>135</v>
      </c>
      <c r="E215" s="242" t="s">
        <v>1</v>
      </c>
      <c r="F215" s="243" t="s">
        <v>248</v>
      </c>
      <c r="G215" s="241"/>
      <c r="H215" s="244">
        <v>0.316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135</v>
      </c>
      <c r="AU215" s="250" t="s">
        <v>133</v>
      </c>
      <c r="AV215" s="14" t="s">
        <v>133</v>
      </c>
      <c r="AW215" s="14" t="s">
        <v>32</v>
      </c>
      <c r="AX215" s="14" t="s">
        <v>84</v>
      </c>
      <c r="AY215" s="250" t="s">
        <v>125</v>
      </c>
    </row>
    <row r="216" s="2" customFormat="1" ht="37.8" customHeight="1">
      <c r="A216" s="38"/>
      <c r="B216" s="39"/>
      <c r="C216" s="215" t="s">
        <v>339</v>
      </c>
      <c r="D216" s="215" t="s">
        <v>128</v>
      </c>
      <c r="E216" s="216" t="s">
        <v>340</v>
      </c>
      <c r="F216" s="217" t="s">
        <v>341</v>
      </c>
      <c r="G216" s="218" t="s">
        <v>131</v>
      </c>
      <c r="H216" s="219">
        <v>0.80800000000000005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42</v>
      </c>
      <c r="O216" s="91"/>
      <c r="P216" s="225">
        <f>O216*H216</f>
        <v>0</v>
      </c>
      <c r="Q216" s="225">
        <v>0.036819999999999999</v>
      </c>
      <c r="R216" s="225">
        <f>Q216*H216</f>
        <v>0.029750560000000002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216</v>
      </c>
      <c r="AT216" s="227" t="s">
        <v>128</v>
      </c>
      <c r="AU216" s="227" t="s">
        <v>133</v>
      </c>
      <c r="AY216" s="17" t="s">
        <v>125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133</v>
      </c>
      <c r="BK216" s="228">
        <f>ROUND(I216*H216,2)</f>
        <v>0</v>
      </c>
      <c r="BL216" s="17" t="s">
        <v>216</v>
      </c>
      <c r="BM216" s="227" t="s">
        <v>342</v>
      </c>
    </row>
    <row r="217" s="13" customFormat="1">
      <c r="A217" s="13"/>
      <c r="B217" s="229"/>
      <c r="C217" s="230"/>
      <c r="D217" s="231" t="s">
        <v>135</v>
      </c>
      <c r="E217" s="232" t="s">
        <v>1</v>
      </c>
      <c r="F217" s="233" t="s">
        <v>343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135</v>
      </c>
      <c r="AU217" s="239" t="s">
        <v>133</v>
      </c>
      <c r="AV217" s="13" t="s">
        <v>84</v>
      </c>
      <c r="AW217" s="13" t="s">
        <v>32</v>
      </c>
      <c r="AX217" s="13" t="s">
        <v>76</v>
      </c>
      <c r="AY217" s="239" t="s">
        <v>125</v>
      </c>
    </row>
    <row r="218" s="14" customFormat="1">
      <c r="A218" s="14"/>
      <c r="B218" s="240"/>
      <c r="C218" s="241"/>
      <c r="D218" s="231" t="s">
        <v>135</v>
      </c>
      <c r="E218" s="242" t="s">
        <v>1</v>
      </c>
      <c r="F218" s="243" t="s">
        <v>228</v>
      </c>
      <c r="G218" s="241"/>
      <c r="H218" s="244">
        <v>0.80800000000000005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135</v>
      </c>
      <c r="AU218" s="250" t="s">
        <v>133</v>
      </c>
      <c r="AV218" s="14" t="s">
        <v>133</v>
      </c>
      <c r="AW218" s="14" t="s">
        <v>32</v>
      </c>
      <c r="AX218" s="14" t="s">
        <v>84</v>
      </c>
      <c r="AY218" s="250" t="s">
        <v>125</v>
      </c>
    </row>
    <row r="219" s="2" customFormat="1" ht="24.15" customHeight="1">
      <c r="A219" s="38"/>
      <c r="B219" s="39"/>
      <c r="C219" s="215" t="s">
        <v>344</v>
      </c>
      <c r="D219" s="215" t="s">
        <v>128</v>
      </c>
      <c r="E219" s="216" t="s">
        <v>345</v>
      </c>
      <c r="F219" s="217" t="s">
        <v>346</v>
      </c>
      <c r="G219" s="218" t="s">
        <v>241</v>
      </c>
      <c r="H219" s="262"/>
      <c r="I219" s="220"/>
      <c r="J219" s="221">
        <f>ROUND(I219*H219,2)</f>
        <v>0</v>
      </c>
      <c r="K219" s="222"/>
      <c r="L219" s="44"/>
      <c r="M219" s="223" t="s">
        <v>1</v>
      </c>
      <c r="N219" s="224" t="s">
        <v>42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216</v>
      </c>
      <c r="AT219" s="227" t="s">
        <v>128</v>
      </c>
      <c r="AU219" s="227" t="s">
        <v>133</v>
      </c>
      <c r="AY219" s="17" t="s">
        <v>125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133</v>
      </c>
      <c r="BK219" s="228">
        <f>ROUND(I219*H219,2)</f>
        <v>0</v>
      </c>
      <c r="BL219" s="17" t="s">
        <v>216</v>
      </c>
      <c r="BM219" s="227" t="s">
        <v>347</v>
      </c>
    </row>
    <row r="220" s="12" customFormat="1" ht="22.8" customHeight="1">
      <c r="A220" s="12"/>
      <c r="B220" s="199"/>
      <c r="C220" s="200"/>
      <c r="D220" s="201" t="s">
        <v>75</v>
      </c>
      <c r="E220" s="213" t="s">
        <v>348</v>
      </c>
      <c r="F220" s="213" t="s">
        <v>349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SUM(P221:P223)</f>
        <v>0</v>
      </c>
      <c r="Q220" s="207"/>
      <c r="R220" s="208">
        <f>SUM(R221:R223)</f>
        <v>0.0042135000000000002</v>
      </c>
      <c r="S220" s="207"/>
      <c r="T220" s="209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133</v>
      </c>
      <c r="AT220" s="211" t="s">
        <v>75</v>
      </c>
      <c r="AU220" s="211" t="s">
        <v>84</v>
      </c>
      <c r="AY220" s="210" t="s">
        <v>125</v>
      </c>
      <c r="BK220" s="212">
        <f>SUM(BK221:BK223)</f>
        <v>0</v>
      </c>
    </row>
    <row r="221" s="2" customFormat="1" ht="24.15" customHeight="1">
      <c r="A221" s="38"/>
      <c r="B221" s="39"/>
      <c r="C221" s="215" t="s">
        <v>350</v>
      </c>
      <c r="D221" s="215" t="s">
        <v>128</v>
      </c>
      <c r="E221" s="216" t="s">
        <v>351</v>
      </c>
      <c r="F221" s="217" t="s">
        <v>352</v>
      </c>
      <c r="G221" s="218" t="s">
        <v>177</v>
      </c>
      <c r="H221" s="219">
        <v>2.6499999999999999</v>
      </c>
      <c r="I221" s="220"/>
      <c r="J221" s="221">
        <f>ROUND(I221*H221,2)</f>
        <v>0</v>
      </c>
      <c r="K221" s="222"/>
      <c r="L221" s="44"/>
      <c r="M221" s="223" t="s">
        <v>1</v>
      </c>
      <c r="N221" s="224" t="s">
        <v>42</v>
      </c>
      <c r="O221" s="91"/>
      <c r="P221" s="225">
        <f>O221*H221</f>
        <v>0</v>
      </c>
      <c r="Q221" s="225">
        <v>0.0015900000000000001</v>
      </c>
      <c r="R221" s="225">
        <f>Q221*H221</f>
        <v>0.0042135000000000002</v>
      </c>
      <c r="S221" s="225">
        <v>0</v>
      </c>
      <c r="T221" s="22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7" t="s">
        <v>216</v>
      </c>
      <c r="AT221" s="227" t="s">
        <v>128</v>
      </c>
      <c r="AU221" s="227" t="s">
        <v>133</v>
      </c>
      <c r="AY221" s="17" t="s">
        <v>125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7" t="s">
        <v>133</v>
      </c>
      <c r="BK221" s="228">
        <f>ROUND(I221*H221,2)</f>
        <v>0</v>
      </c>
      <c r="BL221" s="17" t="s">
        <v>216</v>
      </c>
      <c r="BM221" s="227" t="s">
        <v>353</v>
      </c>
    </row>
    <row r="222" s="14" customFormat="1">
      <c r="A222" s="14"/>
      <c r="B222" s="240"/>
      <c r="C222" s="241"/>
      <c r="D222" s="231" t="s">
        <v>135</v>
      </c>
      <c r="E222" s="242" t="s">
        <v>1</v>
      </c>
      <c r="F222" s="243" t="s">
        <v>354</v>
      </c>
      <c r="G222" s="241"/>
      <c r="H222" s="244">
        <v>2.6499999999999999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135</v>
      </c>
      <c r="AU222" s="250" t="s">
        <v>133</v>
      </c>
      <c r="AV222" s="14" t="s">
        <v>133</v>
      </c>
      <c r="AW222" s="14" t="s">
        <v>32</v>
      </c>
      <c r="AX222" s="14" t="s">
        <v>84</v>
      </c>
      <c r="AY222" s="250" t="s">
        <v>125</v>
      </c>
    </row>
    <row r="223" s="2" customFormat="1" ht="24.15" customHeight="1">
      <c r="A223" s="38"/>
      <c r="B223" s="39"/>
      <c r="C223" s="215" t="s">
        <v>355</v>
      </c>
      <c r="D223" s="215" t="s">
        <v>128</v>
      </c>
      <c r="E223" s="216" t="s">
        <v>356</v>
      </c>
      <c r="F223" s="217" t="s">
        <v>357</v>
      </c>
      <c r="G223" s="218" t="s">
        <v>241</v>
      </c>
      <c r="H223" s="262"/>
      <c r="I223" s="220"/>
      <c r="J223" s="221">
        <f>ROUND(I223*H223,2)</f>
        <v>0</v>
      </c>
      <c r="K223" s="222"/>
      <c r="L223" s="44"/>
      <c r="M223" s="223" t="s">
        <v>1</v>
      </c>
      <c r="N223" s="224" t="s">
        <v>42</v>
      </c>
      <c r="O223" s="91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216</v>
      </c>
      <c r="AT223" s="227" t="s">
        <v>128</v>
      </c>
      <c r="AU223" s="227" t="s">
        <v>133</v>
      </c>
      <c r="AY223" s="17" t="s">
        <v>125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133</v>
      </c>
      <c r="BK223" s="228">
        <f>ROUND(I223*H223,2)</f>
        <v>0</v>
      </c>
      <c r="BL223" s="17" t="s">
        <v>216</v>
      </c>
      <c r="BM223" s="227" t="s">
        <v>358</v>
      </c>
    </row>
    <row r="224" s="12" customFormat="1" ht="22.8" customHeight="1">
      <c r="A224" s="12"/>
      <c r="B224" s="199"/>
      <c r="C224" s="200"/>
      <c r="D224" s="201" t="s">
        <v>75</v>
      </c>
      <c r="E224" s="213" t="s">
        <v>359</v>
      </c>
      <c r="F224" s="213" t="s">
        <v>360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SUM(P225:P229)</f>
        <v>0</v>
      </c>
      <c r="Q224" s="207"/>
      <c r="R224" s="208">
        <f>SUM(R225:R229)</f>
        <v>0.0010167500000000001</v>
      </c>
      <c r="S224" s="207"/>
      <c r="T224" s="209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133</v>
      </c>
      <c r="AT224" s="211" t="s">
        <v>75</v>
      </c>
      <c r="AU224" s="211" t="s">
        <v>84</v>
      </c>
      <c r="AY224" s="210" t="s">
        <v>125</v>
      </c>
      <c r="BK224" s="212">
        <f>SUM(BK225:BK229)</f>
        <v>0</v>
      </c>
    </row>
    <row r="225" s="2" customFormat="1" ht="16.5" customHeight="1">
      <c r="A225" s="38"/>
      <c r="B225" s="39"/>
      <c r="C225" s="215" t="s">
        <v>361</v>
      </c>
      <c r="D225" s="215" t="s">
        <v>128</v>
      </c>
      <c r="E225" s="216" t="s">
        <v>362</v>
      </c>
      <c r="F225" s="217" t="s">
        <v>363</v>
      </c>
      <c r="G225" s="218" t="s">
        <v>131</v>
      </c>
      <c r="H225" s="219">
        <v>1.2250000000000001</v>
      </c>
      <c r="I225" s="220"/>
      <c r="J225" s="221">
        <f>ROUND(I225*H225,2)</f>
        <v>0</v>
      </c>
      <c r="K225" s="222"/>
      <c r="L225" s="44"/>
      <c r="M225" s="223" t="s">
        <v>1</v>
      </c>
      <c r="N225" s="224" t="s">
        <v>42</v>
      </c>
      <c r="O225" s="91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7" t="s">
        <v>216</v>
      </c>
      <c r="AT225" s="227" t="s">
        <v>128</v>
      </c>
      <c r="AU225" s="227" t="s">
        <v>133</v>
      </c>
      <c r="AY225" s="17" t="s">
        <v>125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133</v>
      </c>
      <c r="BK225" s="228">
        <f>ROUND(I225*H225,2)</f>
        <v>0</v>
      </c>
      <c r="BL225" s="17" t="s">
        <v>216</v>
      </c>
      <c r="BM225" s="227" t="s">
        <v>364</v>
      </c>
    </row>
    <row r="226" s="13" customFormat="1">
      <c r="A226" s="13"/>
      <c r="B226" s="229"/>
      <c r="C226" s="230"/>
      <c r="D226" s="231" t="s">
        <v>135</v>
      </c>
      <c r="E226" s="232" t="s">
        <v>1</v>
      </c>
      <c r="F226" s="233" t="s">
        <v>149</v>
      </c>
      <c r="G226" s="230"/>
      <c r="H226" s="232" t="s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135</v>
      </c>
      <c r="AU226" s="239" t="s">
        <v>133</v>
      </c>
      <c r="AV226" s="13" t="s">
        <v>84</v>
      </c>
      <c r="AW226" s="13" t="s">
        <v>32</v>
      </c>
      <c r="AX226" s="13" t="s">
        <v>76</v>
      </c>
      <c r="AY226" s="239" t="s">
        <v>125</v>
      </c>
    </row>
    <row r="227" s="14" customFormat="1">
      <c r="A227" s="14"/>
      <c r="B227" s="240"/>
      <c r="C227" s="241"/>
      <c r="D227" s="231" t="s">
        <v>135</v>
      </c>
      <c r="E227" s="242" t="s">
        <v>1</v>
      </c>
      <c r="F227" s="243" t="s">
        <v>365</v>
      </c>
      <c r="G227" s="241"/>
      <c r="H227" s="244">
        <v>1.2250000000000001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135</v>
      </c>
      <c r="AU227" s="250" t="s">
        <v>133</v>
      </c>
      <c r="AV227" s="14" t="s">
        <v>133</v>
      </c>
      <c r="AW227" s="14" t="s">
        <v>32</v>
      </c>
      <c r="AX227" s="14" t="s">
        <v>84</v>
      </c>
      <c r="AY227" s="250" t="s">
        <v>125</v>
      </c>
    </row>
    <row r="228" s="2" customFormat="1" ht="24.15" customHeight="1">
      <c r="A228" s="38"/>
      <c r="B228" s="39"/>
      <c r="C228" s="215" t="s">
        <v>366</v>
      </c>
      <c r="D228" s="215" t="s">
        <v>128</v>
      </c>
      <c r="E228" s="216" t="s">
        <v>367</v>
      </c>
      <c r="F228" s="217" t="s">
        <v>368</v>
      </c>
      <c r="G228" s="218" t="s">
        <v>131</v>
      </c>
      <c r="H228" s="219">
        <v>1.2250000000000001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42</v>
      </c>
      <c r="O228" s="91"/>
      <c r="P228" s="225">
        <f>O228*H228</f>
        <v>0</v>
      </c>
      <c r="Q228" s="225">
        <v>0.00011</v>
      </c>
      <c r="R228" s="225">
        <f>Q228*H228</f>
        <v>0.00013475000000000002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216</v>
      </c>
      <c r="AT228" s="227" t="s">
        <v>128</v>
      </c>
      <c r="AU228" s="227" t="s">
        <v>133</v>
      </c>
      <c r="AY228" s="17" t="s">
        <v>125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133</v>
      </c>
      <c r="BK228" s="228">
        <f>ROUND(I228*H228,2)</f>
        <v>0</v>
      </c>
      <c r="BL228" s="17" t="s">
        <v>216</v>
      </c>
      <c r="BM228" s="227" t="s">
        <v>369</v>
      </c>
    </row>
    <row r="229" s="2" customFormat="1" ht="24.15" customHeight="1">
      <c r="A229" s="38"/>
      <c r="B229" s="39"/>
      <c r="C229" s="215" t="s">
        <v>370</v>
      </c>
      <c r="D229" s="215" t="s">
        <v>128</v>
      </c>
      <c r="E229" s="216" t="s">
        <v>371</v>
      </c>
      <c r="F229" s="217" t="s">
        <v>372</v>
      </c>
      <c r="G229" s="218" t="s">
        <v>131</v>
      </c>
      <c r="H229" s="219">
        <v>1.2250000000000001</v>
      </c>
      <c r="I229" s="220"/>
      <c r="J229" s="221">
        <f>ROUND(I229*H229,2)</f>
        <v>0</v>
      </c>
      <c r="K229" s="222"/>
      <c r="L229" s="44"/>
      <c r="M229" s="274" t="s">
        <v>1</v>
      </c>
      <c r="N229" s="275" t="s">
        <v>42</v>
      </c>
      <c r="O229" s="276"/>
      <c r="P229" s="277">
        <f>O229*H229</f>
        <v>0</v>
      </c>
      <c r="Q229" s="277">
        <v>0.00072000000000000005</v>
      </c>
      <c r="R229" s="277">
        <f>Q229*H229</f>
        <v>0.00088200000000000008</v>
      </c>
      <c r="S229" s="277">
        <v>0</v>
      </c>
      <c r="T229" s="27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216</v>
      </c>
      <c r="AT229" s="227" t="s">
        <v>128</v>
      </c>
      <c r="AU229" s="227" t="s">
        <v>133</v>
      </c>
      <c r="AY229" s="17" t="s">
        <v>125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133</v>
      </c>
      <c r="BK229" s="228">
        <f>ROUND(I229*H229,2)</f>
        <v>0</v>
      </c>
      <c r="BL229" s="17" t="s">
        <v>216</v>
      </c>
      <c r="BM229" s="227" t="s">
        <v>373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AYlmHpEW0YZYSUB6BkraNccZcdg5rpOyf/IKQ9IYJa5Ge0qFmIugBFLSKHGNLItdrPVihY02YNIssi8W+hCb9w==" hashValue="5jghNPqOq6kj40K4lWEU65e/XqlvQKR/EzyBwZknocUE7SEwqTxrafjSc3esDGs5zCAyFhMemXR/OIgwT692Ng==" algorithmName="SHA-512" password="CC35"/>
  <autoFilter ref="C131:K22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2021-08-24T17:03:03Z</dcterms:created>
  <dcterms:modified xsi:type="dcterms:W3CDTF">2021-08-24T17:03:07Z</dcterms:modified>
</cp:coreProperties>
</file>